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330" windowWidth="18780" windowHeight="11655" activeTab="0"/>
  </bookViews>
  <sheets>
    <sheet name="Reisekosten Inland" sheetId="1" r:id="rId1"/>
    <sheet name="Reisekosten Inland (NR)" sheetId="2" state="hidden" r:id="rId2"/>
    <sheet name="Reisekosten Ausland" sheetId="3" r:id="rId3"/>
    <sheet name="Reisekosten Ausland (NR)" sheetId="4" state="hidden" r:id="rId4"/>
    <sheet name="Länderübersicht" sheetId="5" r:id="rId5"/>
  </sheets>
  <definedNames>
    <definedName name="Beförderungsmittel">#REF!</definedName>
    <definedName name="_xlnm.Print_Area" localSheetId="2">'Reisekosten Ausland'!$A$1:$Z$31</definedName>
    <definedName name="_xlnm.Print_Area" localSheetId="3">'Reisekosten Ausland (NR)'!$A$1:$AJ$16</definedName>
    <definedName name="_xlnm.Print_Area" localSheetId="0">'Reisekosten Inland'!$A$1:$Y$30</definedName>
    <definedName name="_xlnm.Print_Area" localSheetId="1">'Reisekosten Inland (NR)'!$A$1:$AH$16</definedName>
    <definedName name="Essen">'Reisekosten Inland (NR)'!$C$100</definedName>
    <definedName name="Land">'Länderübersicht'!$A$7:$A$236</definedName>
    <definedName name="Länderliste">#REF!</definedName>
    <definedName name="Tage">'Reisekosten Inland (NR)'!$B$100:$B$103</definedName>
    <definedName name="tageausl">'Reisekosten Ausland (NR)'!$B$100:$B$103</definedName>
    <definedName name="Verpflegung">#REF!</definedName>
    <definedName name="Wegstreckenentschädigung">#REF!</definedName>
  </definedNames>
  <calcPr fullCalcOnLoad="1"/>
</workbook>
</file>

<file path=xl/comments1.xml><?xml version="1.0" encoding="utf-8"?>
<comments xmlns="http://schemas.openxmlformats.org/spreadsheetml/2006/main">
  <authors>
    <author>Wiebke Heuser</author>
    <author>Hoffmeier, Kerstin</author>
    <author>Maik Schreiber</author>
  </authors>
  <commentList>
    <comment ref="I8" authorId="0">
      <text>
        <r>
          <rPr>
            <b/>
            <sz val="9"/>
            <rFont val="Tahoma"/>
            <family val="2"/>
          </rPr>
          <t>Mehrfacheingaben sind möglich.
Die Erstattung von Fahrt- und Flugkosten ist auf die Höhe der Kosten der niedrigsten Klasse des regelmäßig wiederkehrenden Beförderungsmittels beschränkt.
Dies gilt auch für Inhaber/innen einer BahnCard Business 1. Klasse oder einer BahnCard 1. Klasse.</t>
        </r>
        <r>
          <rPr>
            <sz val="9"/>
            <rFont val="Tahoma"/>
            <family val="2"/>
          </rPr>
          <t xml:space="preserve">
</t>
        </r>
      </text>
    </comment>
    <comment ref="C9" authorId="1">
      <text>
        <r>
          <rPr>
            <b/>
            <sz val="8"/>
            <rFont val="Tahoma"/>
            <family val="2"/>
          </rPr>
          <t xml:space="preserve">Sofern das Dienstreiseende nach 24 Uhr liegt, bitte 24:00 eintragen und weiter in nächster Zeile mit 0:00 bis hh:mm. </t>
        </r>
        <r>
          <rPr>
            <sz val="9"/>
            <rFont val="Tahoma"/>
            <family val="2"/>
          </rPr>
          <t xml:space="preserve">
</t>
        </r>
      </text>
    </comment>
    <comment ref="H9" authorId="0">
      <text>
        <r>
          <rPr>
            <b/>
            <sz val="9"/>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rFont val="Tahoma"/>
            <family val="2"/>
          </rPr>
          <t xml:space="preserve">
</t>
        </r>
      </text>
    </comment>
    <comment ref="R8" authorId="0">
      <text>
        <r>
          <rPr>
            <b/>
            <sz val="9"/>
            <rFont val="Tahoma"/>
            <family val="2"/>
          </rPr>
          <t>Bitte ggfs. ab dem 15 Tag ankreuzen.
Bsp. 
Die Reise dauert 16 Tage, das Kreuz muss also beim 15. und 16. Tag gesetzt werden.</t>
        </r>
        <r>
          <rPr>
            <sz val="9"/>
            <rFont val="Tahoma"/>
            <family val="2"/>
          </rPr>
          <t xml:space="preserve">
</t>
        </r>
        <r>
          <rPr>
            <b/>
            <sz val="9"/>
            <rFont val="Tahoma"/>
            <family val="2"/>
          </rPr>
          <t xml:space="preserve">
Dabei ist zu beachten, dass die 16 Tage am selben Geschäftsort stattfinden muss.</t>
        </r>
      </text>
    </comment>
    <comment ref="P8" authorId="0">
      <text>
        <r>
          <rPr>
            <b/>
            <sz val="9"/>
            <rFont val="Tahoma"/>
            <family val="2"/>
          </rPr>
          <t>Als Ersatz für Mehraufwendungen für Verpflegung erhalten Dienstreisende ein Tagegeld!
Bspw. Sofern das Frühstück extra auf der Hotelrechnung ausgewiesen wurde, ist dies von der Gesamtrechnung abzuziehen und nur der reine Übernachtungsanteil hier einzutragen.</t>
        </r>
      </text>
    </comment>
    <comment ref="E8" authorId="2">
      <text>
        <r>
          <rPr>
            <b/>
            <sz val="9"/>
            <rFont val="Tahoma"/>
            <family val="2"/>
          </rPr>
          <t>Sofern keine Übernachtung stattfindet ist immer "E" auszuwählen;
Bei Dienstreisen mit Übernachtungen ist zwischen "AN";"ZW" und "AB" zu wählen.
siehe hierzu auch Bemerkungen zu Spalte 19</t>
        </r>
        <r>
          <rPr>
            <sz val="9"/>
            <rFont val="Tahoma"/>
            <family val="2"/>
          </rPr>
          <t xml:space="preserve">
</t>
        </r>
      </text>
    </comment>
  </commentList>
</comments>
</file>

<file path=xl/comments2.xml><?xml version="1.0" encoding="utf-8"?>
<comments xmlns="http://schemas.openxmlformats.org/spreadsheetml/2006/main">
  <authors>
    <author>Wiebke Heuser</author>
    <author>Hoffmeier, Kerstin</author>
  </authors>
  <commentList>
    <comment ref="I8" authorId="0">
      <text>
        <r>
          <rPr>
            <b/>
            <sz val="9"/>
            <rFont val="Tahoma"/>
            <family val="2"/>
          </rPr>
          <t>Mehrfacheingaben sind möglich.
Die Erstattung von Fahrt- und Flugkosten ist auf die Höhe der Kosten der niedrigsten Klasse des regelmäßig wiederkehrenden Beförderungsmittels beschränkt.
Dies gilt auch für Inhaber/innen einer BahnCard Business 1. Klasse oder einer BahnCard 1. Klasse.</t>
        </r>
        <r>
          <rPr>
            <sz val="9"/>
            <rFont val="Tahoma"/>
            <family val="2"/>
          </rPr>
          <t xml:space="preserve">
</t>
        </r>
      </text>
    </comment>
    <comment ref="C9" authorId="1">
      <text>
        <r>
          <rPr>
            <b/>
            <sz val="8"/>
            <rFont val="Tahoma"/>
            <family val="2"/>
          </rPr>
          <t xml:space="preserve">Sofern das Dienstreiseende nach 24 Uhr liegt, bitte 24:00 eintragen und weiter in nächster Zeile mit 0:00 bis hh:mm. </t>
        </r>
        <r>
          <rPr>
            <sz val="9"/>
            <rFont val="Tahoma"/>
            <family val="2"/>
          </rPr>
          <t xml:space="preserve">
</t>
        </r>
      </text>
    </comment>
    <comment ref="H9" authorId="0">
      <text>
        <r>
          <rPr>
            <b/>
            <sz val="9"/>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rFont val="Tahoma"/>
            <family val="2"/>
          </rPr>
          <t xml:space="preserve">
</t>
        </r>
      </text>
    </comment>
  </commentList>
</comments>
</file>

<file path=xl/comments3.xml><?xml version="1.0" encoding="utf-8"?>
<comments xmlns="http://schemas.openxmlformats.org/spreadsheetml/2006/main">
  <authors>
    <author>Wiebke Heuser</author>
    <author>Hoffmeier, Kerstin</author>
    <author>Maik Schreiber</author>
  </authors>
  <commentList>
    <comment ref="R9" authorId="0">
      <text>
        <r>
          <rPr>
            <b/>
            <sz val="9"/>
            <rFont val="Tahoma"/>
            <family val="2"/>
          </rPr>
          <t>Bitte aus der vorgegebenen Dropdown-Liste auswählen.
Das Auslandstage- und übernachtungsgeld bestimmt sich nach dem Land, das vor 24 Uhr Ortszeit zuletzt erreicht wird.
Wird bei Auslandsreisen das Inland vor 24 Uhr Ortszeit errreicht, werden Tage- und Übernachtungsgeld für das letzte vorher aufgesuchte Land gezahlt.</t>
        </r>
      </text>
    </comment>
    <comment ref="C9" authorId="1">
      <text>
        <r>
          <rPr>
            <b/>
            <sz val="8"/>
            <rFont val="Tahoma"/>
            <family val="2"/>
          </rPr>
          <t xml:space="preserve">Sofern das Dienstreiseende nach 24 Uhr liegt, bitte 24:00 eintragen und weiter in nächster Zeile mit 0:00 bis hh:mm. </t>
        </r>
        <r>
          <rPr>
            <sz val="9"/>
            <rFont val="Tahoma"/>
            <family val="2"/>
          </rPr>
          <t xml:space="preserve">
</t>
        </r>
      </text>
    </comment>
    <comment ref="H9" authorId="0">
      <text>
        <r>
          <rPr>
            <b/>
            <sz val="9"/>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rFont val="Tahoma"/>
            <family val="2"/>
          </rPr>
          <t xml:space="preserve">
</t>
        </r>
      </text>
    </comment>
    <comment ref="I8" authorId="0">
      <text>
        <r>
          <rPr>
            <b/>
            <sz val="9"/>
            <rFont val="Tahoma"/>
            <family val="2"/>
          </rPr>
          <t>Bei Bahnreisen werden die Kosten für das Benutzen der ersten Klasse und der Spezial- oder Doppelbettklasse im Schlafwagen erstattet. Dies gilt nicht für folgende Länder:
Belgien, Dänemark, Finnland, Frankreich, Irland, Italien (ausgenommen südlich der Eisenbahnstrecke Rom - Pescara), Liechtenstein, Luxemburg, Monaco, Niederlande, Norwegen, Österreich, Schweden, Schweiz und Vereinigtes Königreich.
Bei Flugreisen werden die Kosten für das Benutzen der Business- oder einer vergleichbaren Klasse erstattet. Dies gilt nicht bei Flugreisen in Europa sowie bei sonstigen Flugreisen, für die die oberste Dienstbehörde insbesondere wegen der Flugdauer eine abweichende Regelung getroffen hat.
Bei Schiffsreisen werden neben dem Fahrpreis die Kosten für das Benutzen einer Zwei-Bett-Kabine im Zwischen- oder Oberdeck erstattet.</t>
        </r>
      </text>
    </comment>
    <comment ref="S8" authorId="0">
      <text>
        <r>
          <rPr>
            <b/>
            <sz val="9"/>
            <rFont val="Tahoma"/>
            <family val="2"/>
          </rPr>
          <t>Bitte ggfs. ab dem 15 Tag ankreuzen.
Bsp. 
Die Reise dauert 16 Tage, das Kreuz muss also beim 15. und 16. Tag gesetzt werden.</t>
        </r>
        <r>
          <rPr>
            <sz val="9"/>
            <rFont val="Tahoma"/>
            <family val="2"/>
          </rPr>
          <t xml:space="preserve">
</t>
        </r>
        <r>
          <rPr>
            <b/>
            <sz val="9"/>
            <rFont val="Tahoma"/>
            <family val="2"/>
          </rPr>
          <t xml:space="preserve">
Dabei ist zu beachten, dass die 16 Tage am selben Geschäftsort stattfinden muss.</t>
        </r>
      </text>
    </comment>
    <comment ref="P8" authorId="0">
      <text>
        <r>
          <rPr>
            <b/>
            <sz val="9"/>
            <rFont val="Tahoma"/>
            <family val="2"/>
          </rPr>
          <t>Als Ersatz für Mehraufwendungen für Verpflegung erhalten Dienstreisende ein Tagegeld!
Bspw. Sofern das Frühstück extra auf der Hotelrechnung ausgewiesen wurde, ist dies von der Gesamtrechnung abzuziehen und nur der reine Übernachtungsanteil hier einzutragen.</t>
        </r>
      </text>
    </comment>
    <comment ref="E8" authorId="2">
      <text>
        <r>
          <rPr>
            <b/>
            <sz val="9"/>
            <rFont val="Tahoma"/>
            <family val="2"/>
          </rPr>
          <t>Sofern keine Übernachtung stattfindet ist immer "E" auszuwählen;
Bei Dienstreisen mit Übernachtungen ist zwischen "AN";"ZW" und "AB" zu wählen.
siehe hierzu auch Bemerkungen zu Spalte 20</t>
        </r>
        <r>
          <rPr>
            <sz val="9"/>
            <rFont val="Tahoma"/>
            <family val="2"/>
          </rPr>
          <t xml:space="preserve">
</t>
        </r>
      </text>
    </comment>
  </commentList>
</comments>
</file>

<file path=xl/comments4.xml><?xml version="1.0" encoding="utf-8"?>
<comments xmlns="http://schemas.openxmlformats.org/spreadsheetml/2006/main">
  <authors>
    <author>Wiebke Heuser</author>
    <author>Hoffmeier, Kerstin</author>
  </authors>
  <commentList>
    <comment ref="I8" authorId="0">
      <text>
        <r>
          <rPr>
            <b/>
            <sz val="9"/>
            <rFont val="Tahoma"/>
            <family val="2"/>
          </rPr>
          <t>Bei Bahnreisen werden die Kosten für das Benutzen der ersten Klasse und der Spezial- oder Doppelbettklasse im Schlafwagen erstattet. Dies gilt nicht für folgende Länder:
Belgien, Dänemark, Finnland, Frankreich, Irland, Italien (ausgenommen südlich der Eisenbahnstrecke Rom - Pescara), Liechtenstein, Luxemburg, Monaco, Niederlande, Norwegen, Österreich, Schweden, Schweiz und Vereinigtes Königreich.
Bei Flugreisen werden die Kosten für das Benutzen der Business- oder einer vergleichbaren Klasse erstattet. Dies gilt nicht bei Flugreisen in Europa sowie bei sonstigen Flugreisen, für die die oberste Dienstbehörde insbesondere wegen der Flugdauer eine abweichende Regelung getroffen hat.
Bei Schiffsreisen werden neben dem Fahrpreis die Kosten für das Benutzen einer Zwei-Bett-Kabine im Zwischen- oder Oberdeck erstattet.</t>
        </r>
      </text>
    </comment>
    <comment ref="T8" authorId="0">
      <text>
        <r>
          <rPr>
            <b/>
            <sz val="9"/>
            <rFont val="Tahoma"/>
            <family val="2"/>
          </rPr>
          <t>Bitte ggfs. ab dem 15 Tag ankreuzen.
Bsp. 
Die Reise dauert 16 Tage, das Kreuz muss also beim 15. und 16. Tag gesetzt werden.</t>
        </r>
        <r>
          <rPr>
            <sz val="9"/>
            <rFont val="Tahoma"/>
            <family val="2"/>
          </rPr>
          <t xml:space="preserve">
</t>
        </r>
        <r>
          <rPr>
            <b/>
            <sz val="9"/>
            <rFont val="Tahoma"/>
            <family val="2"/>
          </rPr>
          <t xml:space="preserve">
Dabei ist zu beachten, dass die 16 Tage am selben Geschäftsort stattfinden muss.</t>
        </r>
      </text>
    </comment>
    <comment ref="C9" authorId="1">
      <text>
        <r>
          <rPr>
            <b/>
            <sz val="8"/>
            <rFont val="Tahoma"/>
            <family val="2"/>
          </rPr>
          <t xml:space="preserve">Sofern das Dienstreiseende nach 24 Uhr liegt, bitte 24:00 eintragen und weiter in nächster Zeile mit 0:00 bis hh:mm. </t>
        </r>
        <r>
          <rPr>
            <sz val="9"/>
            <rFont val="Tahoma"/>
            <family val="2"/>
          </rPr>
          <t xml:space="preserve">
</t>
        </r>
      </text>
    </comment>
    <comment ref="H9" authorId="0">
      <text>
        <r>
          <rPr>
            <b/>
            <sz val="9"/>
            <rFont val="Tahoma"/>
            <family val="2"/>
          </rPr>
          <t>Bitte den Reisegrund für Dritte nachvollziehbar beschreiben; mit Angabe z. B.  "Seminar Microsoft Office", "Messe, Cebit 2013", "Tagung - Theorie und Praxis, Globales Lernen" usw.
Dem Antrag bitte Kopien der Unterlagen zum Inhalt und Ablauf der Reise beifügen.</t>
        </r>
        <r>
          <rPr>
            <sz val="9"/>
            <rFont val="Tahoma"/>
            <family val="2"/>
          </rPr>
          <t xml:space="preserve">
</t>
        </r>
      </text>
    </comment>
    <comment ref="S9" authorId="0">
      <text>
        <r>
          <rPr>
            <b/>
            <sz val="9"/>
            <rFont val="Tahoma"/>
            <family val="2"/>
          </rPr>
          <t>Bitte aus der vorgegebenen Dropdown-Liste auswählen.
Das Auslandstage- und übernachtungsgeld bestimmt sich nach dem Land, das vor 24 Uhr Ortszeit zuletzt erreicht wird.
Wird bei Auslandsreisen das Inland vor 24 Uhr Ortszeit errreicht, werden Tage- und Übernachtungsgeld für das letzte vorher aufgesuchte Land gezahlt.</t>
        </r>
      </text>
    </comment>
  </commentList>
</comments>
</file>

<file path=xl/sharedStrings.xml><?xml version="1.0" encoding="utf-8"?>
<sst xmlns="http://schemas.openxmlformats.org/spreadsheetml/2006/main" count="709" uniqueCount="576">
  <si>
    <t xml:space="preserve"> REISEDATEN</t>
  </si>
  <si>
    <t xml:space="preserve"> FAHRTKOSTEN</t>
  </si>
  <si>
    <t>SUMME</t>
  </si>
  <si>
    <t>Erklärungen:</t>
  </si>
  <si>
    <t>Gesamt</t>
  </si>
  <si>
    <t>Datum, Unterschrift Mitarbeiter</t>
  </si>
  <si>
    <t>Verwendungszweck:</t>
  </si>
  <si>
    <t>Summe:</t>
  </si>
  <si>
    <t>Name:</t>
  </si>
  <si>
    <t>Firma:</t>
  </si>
  <si>
    <t>gefahrene km</t>
  </si>
  <si>
    <t>Startpunkt der Reise</t>
  </si>
  <si>
    <t>Endpunkt der Reise</t>
  </si>
  <si>
    <t xml:space="preserve">Dauer </t>
  </si>
  <si>
    <t>Datum, Unterschrift des Projektleiters</t>
  </si>
  <si>
    <t>=</t>
  </si>
  <si>
    <t xml:space="preserve">Antragsnummer: </t>
  </si>
  <si>
    <t>Summe Abzüge</t>
  </si>
  <si>
    <t>projektbezogener 
Reisegrund</t>
  </si>
  <si>
    <t>Dauer dezimal</t>
  </si>
  <si>
    <t>Tagessatz 24 h</t>
  </si>
  <si>
    <t>Tagessatz 80 %</t>
  </si>
  <si>
    <t>Frühstück</t>
  </si>
  <si>
    <t>Mittagessen</t>
  </si>
  <si>
    <t>Abendessen</t>
  </si>
  <si>
    <r>
      <t xml:space="preserve">unentgeltliche Verpflegung
</t>
    </r>
    <r>
      <rPr>
        <i/>
        <sz val="9"/>
        <rFont val="Arial"/>
        <family val="2"/>
      </rPr>
      <t xml:space="preserve">(ggf. bitte ankreuzen)               </t>
    </r>
  </si>
  <si>
    <t>Nutzung-Privat-PKW</t>
  </si>
  <si>
    <t>ausgelegt für Flug-/Bahnticket, Mietwagen etc.</t>
  </si>
  <si>
    <t>längerer Aufenthalt
(15 Tage und mehr)</t>
  </si>
  <si>
    <t>Entschädigung je km</t>
  </si>
  <si>
    <t>Sp. 17:</t>
  </si>
  <si>
    <t>x</t>
  </si>
  <si>
    <t>Reisekostenabrechnung (Inland)</t>
  </si>
  <si>
    <t>unentgeltliche Bereitstellung einer Unterkunft</t>
  </si>
  <si>
    <t>VERPFLEGUNG</t>
  </si>
  <si>
    <t>UNTERKUNFT</t>
  </si>
  <si>
    <t>Summe Entschädigung</t>
  </si>
  <si>
    <t>Beförderungsmittel</t>
  </si>
  <si>
    <t>Wohnort, Beschäftigungsstelle/Dienstort:</t>
  </si>
  <si>
    <t>Übernachtungsgeld ohne Beleg</t>
  </si>
  <si>
    <t>Übernachtungsgeld
ohne Beleg</t>
  </si>
  <si>
    <t>Summe Übernachtung</t>
  </si>
  <si>
    <t>Gesamtsumme</t>
  </si>
  <si>
    <t>Dauert die Dienstreise (am selben auswärtigen Geschäftsort) länger als 14 Tage wird vom 15. Tag an nur noch ein um 50 % ermäßigtes Tagegeld anerkannt.</t>
  </si>
  <si>
    <t>ausgelegte Ausgaben je Nacht</t>
  </si>
  <si>
    <t>Reisekostenabrechnung vom:</t>
  </si>
  <si>
    <t>Der Betrag wurde an den Abrechnenden ausgezahlt am</t>
  </si>
  <si>
    <t>.</t>
  </si>
  <si>
    <t>Nebenkosten laut Einzelbeleg (z. B. Taxi,</t>
  </si>
  <si>
    <t>Sp. 18:</t>
  </si>
  <si>
    <r>
      <t xml:space="preserve">Datum
</t>
    </r>
    <r>
      <rPr>
        <i/>
        <sz val="9"/>
        <rFont val="Arial"/>
        <family val="2"/>
      </rPr>
      <t xml:space="preserve"> (je 1 Kalendertag)</t>
    </r>
  </si>
  <si>
    <r>
      <t>Dauer der Dienstreise</t>
    </r>
    <r>
      <rPr>
        <i/>
        <sz val="9"/>
        <rFont val="Arial"/>
        <family val="2"/>
      </rPr>
      <t xml:space="preserve">
(Format hh:00)</t>
    </r>
  </si>
  <si>
    <t>Uhrzeit Beginn</t>
  </si>
  <si>
    <t>Uhrzeit Ende</t>
  </si>
  <si>
    <t>Tagessatz
gem. Dauer des Aufenthalts</t>
  </si>
  <si>
    <t>Datum
(je 1 Kalendertag)</t>
  </si>
  <si>
    <t>Entschädigung
je km
(max. 0,30 €)</t>
  </si>
  <si>
    <r>
      <t xml:space="preserve">Ich versichere die </t>
    </r>
    <r>
      <rPr>
        <b/>
        <u val="single"/>
        <sz val="10"/>
        <rFont val="Arial"/>
        <family val="2"/>
      </rPr>
      <t>Richtigkeit</t>
    </r>
    <r>
      <rPr>
        <b/>
        <sz val="10"/>
        <rFont val="Arial"/>
        <family val="2"/>
      </rPr>
      <t xml:space="preserve"> und </t>
    </r>
    <r>
      <rPr>
        <b/>
        <u val="single"/>
        <sz val="10"/>
        <rFont val="Arial"/>
        <family val="2"/>
      </rPr>
      <t>Vollständigkeit</t>
    </r>
    <r>
      <rPr>
        <b/>
        <sz val="10"/>
        <rFont val="Arial"/>
        <family val="2"/>
      </rPr>
      <t xml:space="preserve"> der Angaben:</t>
    </r>
  </si>
  <si>
    <t xml:space="preserve">Für eine notwendige Übernachtung werden pauschal 11,00 Euro ohne Beleg anerkannt. Höhere Ausgaben können erstattet werden, soweit sie notwendig waren und entsprechende Belege vorgelegt werden. Werden dabei 60,00 € überschritten, ist unaufgefordert eine Begründung für die Notwendigkeit beizufügen. Sofern eine unentgeltliche Bereitstellung einer Unterkunft erfolgt, wird keinerlei Übernachtungsgeld anerkannt - auch dann nicht, wenn die Unterkunft nicht genutzt wird.
</t>
  </si>
  <si>
    <t>Wohnort bzw. Beschäftigungsstelle/Dienstort:</t>
  </si>
  <si>
    <t>Projektname:</t>
  </si>
  <si>
    <t>Bitte beachten Sie auch die Kommentare an den einzelnen Spaltenüberschriften - Diese sind mit einem kleinen roten Dreieck in der rechten oberen Ecke gekennzeichnet und werden angezeigt, wenn Sie mit dem Cursor auf das entsprechende Feld gehen.</t>
  </si>
  <si>
    <t>Sp. 19:</t>
  </si>
  <si>
    <r>
      <t xml:space="preserve">Land/Ort
</t>
    </r>
    <r>
      <rPr>
        <i/>
        <sz val="9"/>
        <rFont val="Arial"/>
        <family val="2"/>
      </rPr>
      <t>(bitte auswählen)</t>
    </r>
  </si>
  <si>
    <t>UNTERKUNFT / VERPFLEGUNG</t>
  </si>
  <si>
    <t>Reisekostenabrechnung (Ausland)</t>
  </si>
  <si>
    <t xml:space="preserve">Zentralafrikanische Republik </t>
  </si>
  <si>
    <t xml:space="preserve">Weißrussland </t>
  </si>
  <si>
    <t xml:space="preserve">Vietnam </t>
  </si>
  <si>
    <t xml:space="preserve">Vereinigte Arabische Emirate </t>
  </si>
  <si>
    <t xml:space="preserve">Venezuela </t>
  </si>
  <si>
    <t xml:space="preserve">Vatikanstaat </t>
  </si>
  <si>
    <t xml:space="preserve">Usbekistan </t>
  </si>
  <si>
    <t xml:space="preserve">USA: Washington, D. C. </t>
  </si>
  <si>
    <t xml:space="preserve">USA: San Francisco </t>
  </si>
  <si>
    <t xml:space="preserve">USA: New York City </t>
  </si>
  <si>
    <t xml:space="preserve">USA: Miami </t>
  </si>
  <si>
    <t xml:space="preserve">USA: Los Angeles </t>
  </si>
  <si>
    <t xml:space="preserve">USA: Houston </t>
  </si>
  <si>
    <t xml:space="preserve">USA: Chicago </t>
  </si>
  <si>
    <t xml:space="preserve">USA: Boston </t>
  </si>
  <si>
    <t xml:space="preserve">USA: Atlanta </t>
  </si>
  <si>
    <t xml:space="preserve">USA im Übrigen </t>
  </si>
  <si>
    <t xml:space="preserve">Uruguay </t>
  </si>
  <si>
    <t xml:space="preserve">Ungarn </t>
  </si>
  <si>
    <t xml:space="preserve">Ukraine </t>
  </si>
  <si>
    <t xml:space="preserve">Uganda </t>
  </si>
  <si>
    <t xml:space="preserve">Turkmenistan </t>
  </si>
  <si>
    <t xml:space="preserve">Türkei: Izmir, Istanbul </t>
  </si>
  <si>
    <t xml:space="preserve">Türkei im Übrigen </t>
  </si>
  <si>
    <t xml:space="preserve">Tunesien </t>
  </si>
  <si>
    <t xml:space="preserve">Tschechische Republik </t>
  </si>
  <si>
    <t xml:space="preserve">Tschad </t>
  </si>
  <si>
    <t xml:space="preserve">Trinidad und Tobago </t>
  </si>
  <si>
    <t xml:space="preserve">Tonga </t>
  </si>
  <si>
    <t xml:space="preserve">Togo </t>
  </si>
  <si>
    <t xml:space="preserve">Thailand </t>
  </si>
  <si>
    <t xml:space="preserve">Tansania </t>
  </si>
  <si>
    <t xml:space="preserve">Taiwan </t>
  </si>
  <si>
    <t xml:space="preserve">Tadschikistan </t>
  </si>
  <si>
    <t xml:space="preserve">Syrien </t>
  </si>
  <si>
    <t xml:space="preserve">Suriname </t>
  </si>
  <si>
    <t xml:space="preserve">Sudan </t>
  </si>
  <si>
    <t xml:space="preserve">Südafrika: Kapstadt </t>
  </si>
  <si>
    <t xml:space="preserve">Südafrika im Übrigen </t>
  </si>
  <si>
    <t xml:space="preserve">St. Vincent und die Grenadinen </t>
  </si>
  <si>
    <t xml:space="preserve">St. Lucia </t>
  </si>
  <si>
    <t xml:space="preserve">St. Kitts und Nevis </t>
  </si>
  <si>
    <t xml:space="preserve">Sri Lanka </t>
  </si>
  <si>
    <t xml:space="preserve">Spanien: Palma de Mallorca </t>
  </si>
  <si>
    <t xml:space="preserve">Spanien: Kanarische Inseln </t>
  </si>
  <si>
    <t xml:space="preserve">Spanien: Barcelona, Madrid </t>
  </si>
  <si>
    <t xml:space="preserve">Spanien im Übrigen </t>
  </si>
  <si>
    <t xml:space="preserve">Slowenien </t>
  </si>
  <si>
    <t xml:space="preserve">Slowakische Republik </t>
  </si>
  <si>
    <t xml:space="preserve">Singapur </t>
  </si>
  <si>
    <t xml:space="preserve">Simbabwe </t>
  </si>
  <si>
    <t xml:space="preserve">Sierra Leone </t>
  </si>
  <si>
    <t xml:space="preserve">Serbien </t>
  </si>
  <si>
    <t xml:space="preserve">Senegal </t>
  </si>
  <si>
    <t xml:space="preserve">Schweiz: Genf </t>
  </si>
  <si>
    <t xml:space="preserve">Schweiz: Bern </t>
  </si>
  <si>
    <t xml:space="preserve">Schweiz im Übrigen </t>
  </si>
  <si>
    <t xml:space="preserve">Schweden </t>
  </si>
  <si>
    <t xml:space="preserve">Saudi-Arabien: Riad </t>
  </si>
  <si>
    <t xml:space="preserve">Saudi-Arabien: Djidda </t>
  </si>
  <si>
    <t xml:space="preserve">Saudi-Arabien im Übrigen </t>
  </si>
  <si>
    <t xml:space="preserve">São Tomé – Príncipe </t>
  </si>
  <si>
    <t xml:space="preserve">San Marino </t>
  </si>
  <si>
    <t xml:space="preserve">Samoa </t>
  </si>
  <si>
    <t xml:space="preserve">Sambia </t>
  </si>
  <si>
    <t xml:space="preserve">Russische Föderation: St. Petersburg </t>
  </si>
  <si>
    <t>Russische Föderation: Moskau (o. Gästewohnung der Dt. Botschaft)</t>
  </si>
  <si>
    <t>Russische Föderation: Moskau (m. Gästewohnung der Dt. Botschaft)</t>
  </si>
  <si>
    <t xml:space="preserve">Russische Föderation im Übrigen </t>
  </si>
  <si>
    <t xml:space="preserve">Rumänien: Bukarest </t>
  </si>
  <si>
    <t xml:space="preserve">Rumänien im Übrigen </t>
  </si>
  <si>
    <t xml:space="preserve">Ruanda </t>
  </si>
  <si>
    <t xml:space="preserve">Portugal: Lissabon </t>
  </si>
  <si>
    <t xml:space="preserve">Portugal im Übrigen </t>
  </si>
  <si>
    <t xml:space="preserve">Polen: Warschau, Krakau </t>
  </si>
  <si>
    <t xml:space="preserve">Polen im Übrigen </t>
  </si>
  <si>
    <t xml:space="preserve">Philippinen </t>
  </si>
  <si>
    <t xml:space="preserve">Peru </t>
  </si>
  <si>
    <t xml:space="preserve">Paraguay </t>
  </si>
  <si>
    <t xml:space="preserve">Papua-Neuguinea </t>
  </si>
  <si>
    <t xml:space="preserve">Panama </t>
  </si>
  <si>
    <t xml:space="preserve">Pakistan Islamabad </t>
  </si>
  <si>
    <t xml:space="preserve">Pakistan im Übrigen </t>
  </si>
  <si>
    <t xml:space="preserve">Österreich: Wien </t>
  </si>
  <si>
    <t xml:space="preserve">Österreich im Übrigen </t>
  </si>
  <si>
    <t xml:space="preserve">Oman </t>
  </si>
  <si>
    <t xml:space="preserve">Norwegen </t>
  </si>
  <si>
    <t xml:space="preserve">Nigeria </t>
  </si>
  <si>
    <t xml:space="preserve">Niger </t>
  </si>
  <si>
    <t xml:space="preserve">Niederlande </t>
  </si>
  <si>
    <t xml:space="preserve">Nicaragua </t>
  </si>
  <si>
    <t xml:space="preserve">Neuseeland </t>
  </si>
  <si>
    <t xml:space="preserve">Nepal </t>
  </si>
  <si>
    <t xml:space="preserve">Namibia </t>
  </si>
  <si>
    <t xml:space="preserve">Myanmar </t>
  </si>
  <si>
    <t xml:space="preserve">Mosambik </t>
  </si>
  <si>
    <t xml:space="preserve">Montenegro </t>
  </si>
  <si>
    <t xml:space="preserve">Mongolei </t>
  </si>
  <si>
    <t xml:space="preserve">Monaco </t>
  </si>
  <si>
    <t xml:space="preserve">Moldau, Republik </t>
  </si>
  <si>
    <t xml:space="preserve">Mexiko </t>
  </si>
  <si>
    <t xml:space="preserve">Mazedonien </t>
  </si>
  <si>
    <t xml:space="preserve">Mauritius </t>
  </si>
  <si>
    <t xml:space="preserve">Mauretanien </t>
  </si>
  <si>
    <t xml:space="preserve">Marokko </t>
  </si>
  <si>
    <t xml:space="preserve">Malta </t>
  </si>
  <si>
    <t xml:space="preserve">Mali </t>
  </si>
  <si>
    <t xml:space="preserve">Malediven </t>
  </si>
  <si>
    <t xml:space="preserve">Malaysia </t>
  </si>
  <si>
    <t xml:space="preserve">Malawi </t>
  </si>
  <si>
    <t xml:space="preserve">Madagaskar </t>
  </si>
  <si>
    <t xml:space="preserve">Luxemburg </t>
  </si>
  <si>
    <t xml:space="preserve">Litauen </t>
  </si>
  <si>
    <t xml:space="preserve">Liechtenstein </t>
  </si>
  <si>
    <t xml:space="preserve">Libyen </t>
  </si>
  <si>
    <t xml:space="preserve">Libanon </t>
  </si>
  <si>
    <t xml:space="preserve">Lettland </t>
  </si>
  <si>
    <t xml:space="preserve">Lesotho </t>
  </si>
  <si>
    <t xml:space="preserve">Laos </t>
  </si>
  <si>
    <t xml:space="preserve">Kuwait </t>
  </si>
  <si>
    <t xml:space="preserve">Kuba </t>
  </si>
  <si>
    <t xml:space="preserve">Kroatien </t>
  </si>
  <si>
    <t xml:space="preserve">Kosovo </t>
  </si>
  <si>
    <t xml:space="preserve">Korea, Republik </t>
  </si>
  <si>
    <t>Korea, Demokratische Volksrepublik</t>
  </si>
  <si>
    <t xml:space="preserve">Kongo, Republik </t>
  </si>
  <si>
    <t xml:space="preserve">Kongo, Demokratische Republik </t>
  </si>
  <si>
    <t xml:space="preserve">Kolumbien </t>
  </si>
  <si>
    <t xml:space="preserve">Kirgisistan </t>
  </si>
  <si>
    <t xml:space="preserve">Kenia </t>
  </si>
  <si>
    <t xml:space="preserve">Katar </t>
  </si>
  <si>
    <t xml:space="preserve">Kasachstan </t>
  </si>
  <si>
    <t xml:space="preserve">Kap Verde </t>
  </si>
  <si>
    <t xml:space="preserve">Kanada: Vancouver </t>
  </si>
  <si>
    <t xml:space="preserve">Kanada: Toronto </t>
  </si>
  <si>
    <t xml:space="preserve">Kanada: Ottawa </t>
  </si>
  <si>
    <t xml:space="preserve">Kanada im Übrigen </t>
  </si>
  <si>
    <t xml:space="preserve">Kamerun: Jaunde </t>
  </si>
  <si>
    <t xml:space="preserve">Kamerun im Übrigen </t>
  </si>
  <si>
    <t xml:space="preserve">Kambodscha </t>
  </si>
  <si>
    <t xml:space="preserve">Jordanien </t>
  </si>
  <si>
    <t xml:space="preserve">Jemen </t>
  </si>
  <si>
    <t xml:space="preserve">Japan: Tokio </t>
  </si>
  <si>
    <t xml:space="preserve">Japan im Übrigen </t>
  </si>
  <si>
    <t xml:space="preserve">Jamaika </t>
  </si>
  <si>
    <t xml:space="preserve">Italien: Rom </t>
  </si>
  <si>
    <t xml:space="preserve">Italien: Mailand </t>
  </si>
  <si>
    <t xml:space="preserve">Italien: im Übrigen </t>
  </si>
  <si>
    <t xml:space="preserve">Israel </t>
  </si>
  <si>
    <t xml:space="preserve">Island </t>
  </si>
  <si>
    <t xml:space="preserve">Irland </t>
  </si>
  <si>
    <t xml:space="preserve">Iran </t>
  </si>
  <si>
    <t xml:space="preserve">Indonesien </t>
  </si>
  <si>
    <t xml:space="preserve">Indien: Neu Delhi </t>
  </si>
  <si>
    <t xml:space="preserve">Indien: Mumbai </t>
  </si>
  <si>
    <t xml:space="preserve">Indien: Kalkutta </t>
  </si>
  <si>
    <t xml:space="preserve">Indien: Chennai </t>
  </si>
  <si>
    <t xml:space="preserve">Indien im Übrigen </t>
  </si>
  <si>
    <t xml:space="preserve">Honduras </t>
  </si>
  <si>
    <t xml:space="preserve">Haiti </t>
  </si>
  <si>
    <t xml:space="preserve">Guyana </t>
  </si>
  <si>
    <t xml:space="preserve">Guinea-Bissau </t>
  </si>
  <si>
    <t xml:space="preserve">Guinea </t>
  </si>
  <si>
    <t xml:space="preserve">Guatemala </t>
  </si>
  <si>
    <t xml:space="preserve">Großbritannien und Nordirland: London </t>
  </si>
  <si>
    <t xml:space="preserve">Großbritannien und Nordirland: Edinburgh </t>
  </si>
  <si>
    <t xml:space="preserve">Großbritannien und Nordirland im Übrigen </t>
  </si>
  <si>
    <t xml:space="preserve">Griechenland: Athen </t>
  </si>
  <si>
    <t xml:space="preserve">Griechenland im Übrigen </t>
  </si>
  <si>
    <t xml:space="preserve">Grenada </t>
  </si>
  <si>
    <t xml:space="preserve">Ghana </t>
  </si>
  <si>
    <t xml:space="preserve">Georgien </t>
  </si>
  <si>
    <t xml:space="preserve">Gambia </t>
  </si>
  <si>
    <t xml:space="preserve">Gabun </t>
  </si>
  <si>
    <t xml:space="preserve">Frankreich: Straßburg </t>
  </si>
  <si>
    <t>Frankreich: Paris sowie die Dept. 92, 93 und 94</t>
  </si>
  <si>
    <t xml:space="preserve">Frankreich im Übrigen </t>
  </si>
  <si>
    <t xml:space="preserve">Finnland </t>
  </si>
  <si>
    <t xml:space="preserve">Fidschi </t>
  </si>
  <si>
    <t xml:space="preserve">Estland </t>
  </si>
  <si>
    <t xml:space="preserve">Eritrea </t>
  </si>
  <si>
    <t xml:space="preserve">El Salvador </t>
  </si>
  <si>
    <t xml:space="preserve">Ecuador </t>
  </si>
  <si>
    <t xml:space="preserve">Dschibuti </t>
  </si>
  <si>
    <t xml:space="preserve">Dominikanische Republik </t>
  </si>
  <si>
    <t xml:space="preserve">Dominica </t>
  </si>
  <si>
    <t xml:space="preserve">Dänemark </t>
  </si>
  <si>
    <t xml:space="preserve">Côte d’Ivoire </t>
  </si>
  <si>
    <t xml:space="preserve">Costa Rica </t>
  </si>
  <si>
    <t xml:space="preserve">China: Shanghai </t>
  </si>
  <si>
    <t xml:space="preserve">China: Peking </t>
  </si>
  <si>
    <t xml:space="preserve">China: Hongkong </t>
  </si>
  <si>
    <t xml:space="preserve">China: Chengdu </t>
  </si>
  <si>
    <t xml:space="preserve">China im Übrigen </t>
  </si>
  <si>
    <t xml:space="preserve">Chile </t>
  </si>
  <si>
    <t xml:space="preserve">Burundi </t>
  </si>
  <si>
    <t xml:space="preserve">Burkina Faso </t>
  </si>
  <si>
    <t xml:space="preserve">Bulgarien </t>
  </si>
  <si>
    <t xml:space="preserve">Brunei </t>
  </si>
  <si>
    <t xml:space="preserve">Brasilien: Sao Paulo </t>
  </si>
  <si>
    <t xml:space="preserve">Brasilien: Rio de Janeiro </t>
  </si>
  <si>
    <t xml:space="preserve">Brasilien: Brasilia </t>
  </si>
  <si>
    <t xml:space="preserve">Brasilien im Übrigen </t>
  </si>
  <si>
    <t xml:space="preserve">Botsuana </t>
  </si>
  <si>
    <t xml:space="preserve">Bosnien und Herzegowina </t>
  </si>
  <si>
    <t xml:space="preserve">Bolivien </t>
  </si>
  <si>
    <t xml:space="preserve">Benin </t>
  </si>
  <si>
    <t xml:space="preserve">Belgien </t>
  </si>
  <si>
    <t xml:space="preserve">Barbados </t>
  </si>
  <si>
    <t xml:space="preserve">Bangladesch </t>
  </si>
  <si>
    <t xml:space="preserve">Bahrain </t>
  </si>
  <si>
    <t xml:space="preserve">Australien: Sydney </t>
  </si>
  <si>
    <t xml:space="preserve">Australien: Melbourne </t>
  </si>
  <si>
    <t xml:space="preserve">Australien im Übrigen </t>
  </si>
  <si>
    <t xml:space="preserve">Äthiopien </t>
  </si>
  <si>
    <t xml:space="preserve">Aserbaidschan </t>
  </si>
  <si>
    <t xml:space="preserve">Armenien </t>
  </si>
  <si>
    <t xml:space="preserve">Argentinien </t>
  </si>
  <si>
    <t xml:space="preserve">Antigua und Barbuda </t>
  </si>
  <si>
    <t xml:space="preserve">Angola </t>
  </si>
  <si>
    <t xml:space="preserve">Andorra </t>
  </si>
  <si>
    <t xml:space="preserve">Algerien </t>
  </si>
  <si>
    <t xml:space="preserve">Albanien </t>
  </si>
  <si>
    <t xml:space="preserve">Ägypten </t>
  </si>
  <si>
    <t xml:space="preserve">Afghanistan </t>
  </si>
  <si>
    <t>Auslandstagegeld</t>
  </si>
  <si>
    <t>(gemäß Bundesreiskostengesetz und den Ausführungsbestimmungen zum Reisekostenrecht für Niedersachsen in der aktuell gültigen Fassung)</t>
  </si>
  <si>
    <t>Auslandstage- und Auslandsübernachtungsgelder</t>
  </si>
  <si>
    <r>
      <t xml:space="preserve">ausgelegt für Flug-/Bahnticket, Mietwagen etc.
</t>
    </r>
    <r>
      <rPr>
        <b/>
        <sz val="9"/>
        <rFont val="Arial"/>
        <family val="2"/>
      </rPr>
      <t>(nur mit Beleg)</t>
    </r>
  </si>
  <si>
    <r>
      <rPr>
        <b/>
        <sz val="9"/>
        <rFont val="Arial"/>
        <family val="2"/>
      </rPr>
      <t>Dauer der Dienstreise</t>
    </r>
    <r>
      <rPr>
        <i/>
        <sz val="9"/>
        <rFont val="Arial"/>
        <family val="2"/>
      </rPr>
      <t xml:space="preserve">
(Format hh:mm)</t>
    </r>
  </si>
  <si>
    <r>
      <t xml:space="preserve">ausgelegte Ausgaben je Übernachtung
</t>
    </r>
    <r>
      <rPr>
        <b/>
        <sz val="9"/>
        <rFont val="Arial"/>
        <family val="2"/>
      </rPr>
      <t>(nur mit Beleg)</t>
    </r>
  </si>
  <si>
    <r>
      <t xml:space="preserve">Nebenkosten z. B. Taxi, Nahverkerh etc.
</t>
    </r>
    <r>
      <rPr>
        <b/>
        <sz val="9"/>
        <rFont val="Arial"/>
        <family val="2"/>
      </rPr>
      <t>(nur mit Beleg)</t>
    </r>
  </si>
  <si>
    <r>
      <rPr>
        <b/>
        <sz val="9"/>
        <rFont val="Arial"/>
        <family val="2"/>
      </rPr>
      <t>unentgeltliche Verpflegung</t>
    </r>
    <r>
      <rPr>
        <sz val="9"/>
        <rFont val="Arial"/>
        <family val="2"/>
      </rPr>
      <t xml:space="preserve">
</t>
    </r>
    <r>
      <rPr>
        <i/>
        <sz val="9"/>
        <rFont val="Arial"/>
        <family val="2"/>
      </rPr>
      <t xml:space="preserve">(ggf. bitte ankreuzen)               </t>
    </r>
  </si>
  <si>
    <t>Auslandstagegeld
gem. Land/Ort und Dauer des Aufenthalts</t>
  </si>
  <si>
    <t>Das Auslandstagegeld wird je Kalendertag pauschal in Abhängigkeit vom Land/Ort und von der Dauer der Abwesenheit erstattet. Die derzeit gültigen Sätze können dem Tabellenblatt "Länderübersicht" entnommen werden.</t>
  </si>
  <si>
    <t xml:space="preserve">Für eine notwendige Übernachtung werden pauschal 21,00 Euro ohne Beleg anerkannt. Höhere Ausgaben können erstattet werden, soweit sie notwendig waren und entsprechende Belege vorgelegt werden. Wird dabei das jeweilige Auslandsübernachtungsgeld (vgl. Tabellenblatt "Länderübersicht") überschritten, ist unaufgefordert eine Begründung für die Notwendigkeit beizufügen. Sofern eine unentgeltliche Bereitstellung einer Unterkunft erfolgt, wird keinerlei Übernachtungsgeld anerkannt - auch dann nicht, wenn die Unterkunft nicht genutzt wird.
</t>
  </si>
  <si>
    <t>Sp. 24:</t>
  </si>
  <si>
    <t>Sp. 20-23:</t>
  </si>
  <si>
    <t>zutreffendes bitte ankreuzen</t>
  </si>
  <si>
    <r>
      <t xml:space="preserve">Nebenkosten z. B. Taxi, 
Nahverkehr etc.
</t>
    </r>
    <r>
      <rPr>
        <b/>
        <sz val="9"/>
        <rFont val="Arial"/>
        <family val="2"/>
      </rPr>
      <t>(nur mit Beleg)</t>
    </r>
  </si>
  <si>
    <t>Entschädigung je km
(max. 0,30 €)</t>
  </si>
  <si>
    <r>
      <rPr>
        <b/>
        <sz val="9"/>
        <rFont val="Arial"/>
        <family val="2"/>
      </rPr>
      <t>unentgeltliche Verpflegung</t>
    </r>
    <r>
      <rPr>
        <sz val="9"/>
        <rFont val="Arial"/>
        <family val="2"/>
      </rPr>
      <t xml:space="preserve">
</t>
    </r>
    <r>
      <rPr>
        <i/>
        <sz val="9"/>
        <rFont val="Arial"/>
        <family val="2"/>
      </rPr>
      <t xml:space="preserve">(zutreffendes bitte ankreuzen)               </t>
    </r>
  </si>
  <si>
    <t>Abzug vom Auslandstagegeld bei unentgeltlichem</t>
  </si>
  <si>
    <t>Sofern die Übernachtungskosten Frühstück enthalten, werden 20 % des Tagessatzes für 24 Std. und bei Mittagessen und/oder Abendessen jeweils 40 % des Auslandtagegelds für 24 Std. in Abzug gebracht. Die Summe der Abzüge überschreitet jedoch niemals die Höhe des zustehenden Tagegelds.</t>
  </si>
  <si>
    <t>Sofern die Übernachtungskosten Frühstück enthalten, werden 20 % des Tagessatzes für 24 Std. und bei Mittagessen und/oder Abendessen jeweils 40 % des Tagegelds für 24 Std. in Abzug gebracht. Die Summe der Abzüge überschreitet jedoch niemals die Höhe des zustehenden Tagegelds.</t>
  </si>
  <si>
    <t>Fahrkarten Nahverkehr (Bus, Straßenbahn etc.), Taxi (bei Vorliegen eines triftigen Grundes), Parkticket (bis zu 5 €), Flughafentransfer, Überlandbusse</t>
  </si>
  <si>
    <r>
      <t xml:space="preserve">Nebenkosten z. B. Taxi, Nahverkehr etc.
</t>
    </r>
    <r>
      <rPr>
        <b/>
        <sz val="9"/>
        <rFont val="Arial"/>
        <family val="2"/>
      </rPr>
      <t>(nur mit Beleg)</t>
    </r>
  </si>
  <si>
    <r>
      <t xml:space="preserve">ausgelegte Ausgaben je Übernachtung ohne evtl. Verpflegung
</t>
    </r>
    <r>
      <rPr>
        <b/>
        <sz val="9"/>
        <rFont val="Arial"/>
        <family val="2"/>
      </rPr>
      <t>(nur mit Beleg)</t>
    </r>
  </si>
  <si>
    <t xml:space="preserve"> 1 = Dienstwagen, 2 = Mietwagen (bei Vorliegen eines triftigen Grundes), 3 = Privat-PKW, 4 = Bahn (Eine vorhandene Bahncard ist zu nutzen!) oder (Reise-)Bus, 5 = Flugzeug, 6 = Schiff</t>
  </si>
  <si>
    <t>Äquatorialguinea</t>
  </si>
  <si>
    <t>Kamerun</t>
  </si>
  <si>
    <t>Südsudan</t>
  </si>
  <si>
    <t>Zypern</t>
  </si>
  <si>
    <t>Ja</t>
  </si>
  <si>
    <t>Nein</t>
  </si>
  <si>
    <t>E</t>
  </si>
  <si>
    <t>AN</t>
  </si>
  <si>
    <t>ZW</t>
  </si>
  <si>
    <t>AB</t>
  </si>
  <si>
    <t>Sp. 9:</t>
  </si>
  <si>
    <t>An- oder Abreise?</t>
  </si>
  <si>
    <t>Tagessatz
100 % ?</t>
  </si>
  <si>
    <t>Tagessatz
50 % ?</t>
  </si>
  <si>
    <t>Wohnort:</t>
  </si>
  <si>
    <t>erste Tätigkeitsstätte:</t>
  </si>
  <si>
    <t>E = Einzeltag; AN = Anreisetag
AB = Abreisetag; 
ZW = Zwischentag</t>
  </si>
  <si>
    <t>Der Tagessatz wird je Kalendertag pauschal in Abhängigkeit von der Dauer der Abwesenheit erstattet.  Bei Eintagesreisen (Einzeltag) von mehr als 8 Std. = 12 €;
bei mehrtägigen Reisen: An- und Abreisetag unabhängig der Reisedauer = 12 €; bei 24 Stunden (Zwischentag) = 24 Euro</t>
  </si>
  <si>
    <t xml:space="preserve">Auslandsüber-nachtungsgeld (mit Beleg) </t>
  </si>
  <si>
    <t>Land</t>
  </si>
  <si>
    <t>Frühstück (20%)</t>
  </si>
  <si>
    <t>Mittagessen (40%)</t>
  </si>
  <si>
    <t>Abendessen (40%)</t>
  </si>
  <si>
    <t>Afghanistan</t>
  </si>
  <si>
    <t>Ägypten</t>
  </si>
  <si>
    <t>Äthiopien</t>
  </si>
  <si>
    <t>Albanien</t>
  </si>
  <si>
    <t>Algerien</t>
  </si>
  <si>
    <t>Andorra</t>
  </si>
  <si>
    <t>Angola</t>
  </si>
  <si>
    <t>Antigua und Barbuda</t>
  </si>
  <si>
    <t>Argentinien</t>
  </si>
  <si>
    <t>Armenien</t>
  </si>
  <si>
    <t>Aserbaidschan</t>
  </si>
  <si>
    <t>Bahrain</t>
  </si>
  <si>
    <t>Bangladesch</t>
  </si>
  <si>
    <t>Barbados</t>
  </si>
  <si>
    <t>Belgien</t>
  </si>
  <si>
    <t>Benin</t>
  </si>
  <si>
    <t>Bolivien</t>
  </si>
  <si>
    <t>Botsuana</t>
  </si>
  <si>
    <t>Brunei</t>
  </si>
  <si>
    <t>Bulgarien</t>
  </si>
  <si>
    <t>Burkina Faso</t>
  </si>
  <si>
    <t>Burundi</t>
  </si>
  <si>
    <t>Chile</t>
  </si>
  <si>
    <t>Costa Rica</t>
  </si>
  <si>
    <t>Dänemark</t>
  </si>
  <si>
    <t>Dominica</t>
  </si>
  <si>
    <t>Dominikanische Republik</t>
  </si>
  <si>
    <t>Dschibuti</t>
  </si>
  <si>
    <t>Ecuador</t>
  </si>
  <si>
    <t>El Salvador</t>
  </si>
  <si>
    <t>Eritrea</t>
  </si>
  <si>
    <t>Estland</t>
  </si>
  <si>
    <t>Fidschi</t>
  </si>
  <si>
    <t>Finnland</t>
  </si>
  <si>
    <t>Gabun</t>
  </si>
  <si>
    <t>Gambia</t>
  </si>
  <si>
    <t>Georgien</t>
  </si>
  <si>
    <t>Ghana</t>
  </si>
  <si>
    <t>Grenada</t>
  </si>
  <si>
    <t>Guatemala</t>
  </si>
  <si>
    <t>Guinea</t>
  </si>
  <si>
    <t>Guinea-Bissau</t>
  </si>
  <si>
    <t>Guyana</t>
  </si>
  <si>
    <t>Haiti</t>
  </si>
  <si>
    <t>Honduras</t>
  </si>
  <si>
    <t>Indonesien</t>
  </si>
  <si>
    <t>Iran</t>
  </si>
  <si>
    <t>Irland</t>
  </si>
  <si>
    <t>Island</t>
  </si>
  <si>
    <t>Israel</t>
  </si>
  <si>
    <t>Jamaika</t>
  </si>
  <si>
    <t>Jemen</t>
  </si>
  <si>
    <t>Jordanien</t>
  </si>
  <si>
    <t>Kambodscha</t>
  </si>
  <si>
    <t>Kap Verde</t>
  </si>
  <si>
    <t>Kasachstan</t>
  </si>
  <si>
    <t>Katar</t>
  </si>
  <si>
    <t>Kenia</t>
  </si>
  <si>
    <t>Kirgisistan</t>
  </si>
  <si>
    <t>Kolumbien</t>
  </si>
  <si>
    <t>Kosovo</t>
  </si>
  <si>
    <t>Kroatien</t>
  </si>
  <si>
    <t>Kuba</t>
  </si>
  <si>
    <t>Kuwait</t>
  </si>
  <si>
    <t>Laos</t>
  </si>
  <si>
    <t>Lesotho</t>
  </si>
  <si>
    <t>Lettland</t>
  </si>
  <si>
    <t>Libanon</t>
  </si>
  <si>
    <t>Libyen</t>
  </si>
  <si>
    <t>Liechtenstein</t>
  </si>
  <si>
    <t>Litauen</t>
  </si>
  <si>
    <t>Luxemburg</t>
  </si>
  <si>
    <t>Madagaskar</t>
  </si>
  <si>
    <t>Malawi</t>
  </si>
  <si>
    <t>Malaysia</t>
  </si>
  <si>
    <t>Malediven</t>
  </si>
  <si>
    <t>Mali</t>
  </si>
  <si>
    <t>Malta</t>
  </si>
  <si>
    <t>Marokko</t>
  </si>
  <si>
    <t>Marshall Inseln</t>
  </si>
  <si>
    <t>Mauretanien</t>
  </si>
  <si>
    <t>Mauritius</t>
  </si>
  <si>
    <t>Mazedonien</t>
  </si>
  <si>
    <t>Mexiko</t>
  </si>
  <si>
    <t>Mikronesien</t>
  </si>
  <si>
    <t>Monaco</t>
  </si>
  <si>
    <t>Mongolei</t>
  </si>
  <si>
    <t>Montenegro</t>
  </si>
  <si>
    <t>Mosambik</t>
  </si>
  <si>
    <t>Myanmar</t>
  </si>
  <si>
    <t>Namibia</t>
  </si>
  <si>
    <t>Nepal</t>
  </si>
  <si>
    <t>Neuseeland</t>
  </si>
  <si>
    <t>Nicaragua</t>
  </si>
  <si>
    <t>Niederlande</t>
  </si>
  <si>
    <t>Niger</t>
  </si>
  <si>
    <t>Nigeria</t>
  </si>
  <si>
    <t>Norwegen</t>
  </si>
  <si>
    <t>Österreich</t>
  </si>
  <si>
    <t>Oman</t>
  </si>
  <si>
    <t>Palau</t>
  </si>
  <si>
    <t>Panama</t>
  </si>
  <si>
    <t>Papua-Neuguinea</t>
  </si>
  <si>
    <t>Paraguay</t>
  </si>
  <si>
    <t>Peru</t>
  </si>
  <si>
    <t>Philippinen</t>
  </si>
  <si>
    <t>Ruanda</t>
  </si>
  <si>
    <t>Sambia</t>
  </si>
  <si>
    <t>Samoa</t>
  </si>
  <si>
    <t>San Marino</t>
  </si>
  <si>
    <t>Schweden</t>
  </si>
  <si>
    <t>Senegal</t>
  </si>
  <si>
    <t>Serbien</t>
  </si>
  <si>
    <t>Sierra Leone</t>
  </si>
  <si>
    <t>Simbabwe</t>
  </si>
  <si>
    <t>Singapur</t>
  </si>
  <si>
    <t>Slowakische Republik</t>
  </si>
  <si>
    <t>Slowenien</t>
  </si>
  <si>
    <t>Sri Lanka</t>
  </si>
  <si>
    <t>St. Lucia</t>
  </si>
  <si>
    <t>Sudan</t>
  </si>
  <si>
    <t>Suriname</t>
  </si>
  <si>
    <t>Syrien</t>
  </si>
  <si>
    <t>Tadschikistan</t>
  </si>
  <si>
    <t>Taiwan</t>
  </si>
  <si>
    <t>Tansania</t>
  </si>
  <si>
    <t>Thailand</t>
  </si>
  <si>
    <t>Togo</t>
  </si>
  <si>
    <t>Tonga</t>
  </si>
  <si>
    <t>Tschad</t>
  </si>
  <si>
    <t>Tschechische Republik</t>
  </si>
  <si>
    <t>Tunesien</t>
  </si>
  <si>
    <t>Turkmenistan</t>
  </si>
  <si>
    <t>Uganda</t>
  </si>
  <si>
    <t>Ukraine</t>
  </si>
  <si>
    <t>Ungarn</t>
  </si>
  <si>
    <t>Uruguay</t>
  </si>
  <si>
    <t>Usbekistan</t>
  </si>
  <si>
    <t>Vatikanstaat</t>
  </si>
  <si>
    <t>Venezuela</t>
  </si>
  <si>
    <t>Vereinigte Arabische Emirate</t>
  </si>
  <si>
    <t>Vietnam</t>
  </si>
  <si>
    <t>Weißrussland</t>
  </si>
  <si>
    <t>Zentralafrikanische Republik</t>
  </si>
  <si>
    <t>Übersicht über die ab 1. Januar 2014 geltenden</t>
  </si>
  <si>
    <t>Tagessatz 120 %</t>
  </si>
  <si>
    <t>Sp. 20:</t>
  </si>
  <si>
    <t>Sp. 21-24:</t>
  </si>
  <si>
    <t>Sp. 25:</t>
  </si>
  <si>
    <t>X</t>
  </si>
  <si>
    <t>Australien - Canberra</t>
  </si>
  <si>
    <t>Australien - Sydney</t>
  </si>
  <si>
    <t>Australien - im Übrigen</t>
  </si>
  <si>
    <t>Bosnien und Herzegowina</t>
  </si>
  <si>
    <t>Brasilien - Brasilia</t>
  </si>
  <si>
    <t>Brasilien - Rio de Janeiro</t>
  </si>
  <si>
    <t>Brasilien - Säo Paulo</t>
  </si>
  <si>
    <t>Brasilien - im Übrigen</t>
  </si>
  <si>
    <t>China - Chengdu</t>
  </si>
  <si>
    <t>China - Hongkong</t>
  </si>
  <si>
    <t>China - Peking</t>
  </si>
  <si>
    <t>China - Shanghai</t>
  </si>
  <si>
    <t>China - im Übrigen</t>
  </si>
  <si>
    <t>Côte d'Ivoire</t>
  </si>
  <si>
    <t>Frankreich - Lyon</t>
  </si>
  <si>
    <t>Frankreich - Marseille</t>
  </si>
  <si>
    <t>Paris sowie die Departements 92, 93 und 94</t>
  </si>
  <si>
    <t>Frankreich - Straßburg</t>
  </si>
  <si>
    <t>Frankreich - im Übrigen</t>
  </si>
  <si>
    <t>Griechenland - Athen</t>
  </si>
  <si>
    <t>Griechenland - im Übrigen</t>
  </si>
  <si>
    <t>Indien - Chennai</t>
  </si>
  <si>
    <t>Indien - Kalkutta</t>
  </si>
  <si>
    <t>Indien - Mumbai</t>
  </si>
  <si>
    <t>Indien - Neu Delhi</t>
  </si>
  <si>
    <t>Indien - im Übrigen</t>
  </si>
  <si>
    <t>Italien - Mailand</t>
  </si>
  <si>
    <t>Italien - Rom</t>
  </si>
  <si>
    <t>Italien - im Übrigen</t>
  </si>
  <si>
    <t>Japan - Tokio</t>
  </si>
  <si>
    <t>Japan - im Übrigen</t>
  </si>
  <si>
    <t>Kanada - Ottawa</t>
  </si>
  <si>
    <t>Kanada - Toronto</t>
  </si>
  <si>
    <t>Kanada - Vancouver</t>
  </si>
  <si>
    <t>Kanada - im Übrigen</t>
  </si>
  <si>
    <t>Kongo, Republik</t>
  </si>
  <si>
    <t>Kongo, Dem.Republik</t>
  </si>
  <si>
    <t>Korea, Dem. Volksrepublik</t>
  </si>
  <si>
    <t>Korea, Republik</t>
  </si>
  <si>
    <t>Moldau, Republik</t>
  </si>
  <si>
    <t>Pakistan - Islamabad</t>
  </si>
  <si>
    <t>Pakistan - im Übrigen</t>
  </si>
  <si>
    <t>Polen - Breslau</t>
  </si>
  <si>
    <t>Polen - Danzig</t>
  </si>
  <si>
    <t>Polen - Krakau</t>
  </si>
  <si>
    <t>Polen - Warschau</t>
  </si>
  <si>
    <t>Portugal - Lissabon</t>
  </si>
  <si>
    <t>Portugal- im Übrigen</t>
  </si>
  <si>
    <t>Rumänien - Bukarest</t>
  </si>
  <si>
    <t>Rumänien - Im Übrigen</t>
  </si>
  <si>
    <t>Russische Föderation - Moskau</t>
  </si>
  <si>
    <t>Russische Föderation - St. Petersburg</t>
  </si>
  <si>
    <t>Russische Föderation - im Übrigen</t>
  </si>
  <si>
    <t>São Tomé und Principe</t>
  </si>
  <si>
    <t>Saudi Arabien - Djidda</t>
  </si>
  <si>
    <t>Saudi Arabien - Riad</t>
  </si>
  <si>
    <t>Saudi Arabien - im Übrigen</t>
  </si>
  <si>
    <t>Schweiz - Genf</t>
  </si>
  <si>
    <t>Schweiz - im Übrigen</t>
  </si>
  <si>
    <t>Spanien - Barcelona</t>
  </si>
  <si>
    <t>Spanien - Kanarische Inseln</t>
  </si>
  <si>
    <t>Spanien - Madrid</t>
  </si>
  <si>
    <t>Spanien - Palma de Mallorca</t>
  </si>
  <si>
    <t>Spanien - im Übrigen</t>
  </si>
  <si>
    <t>St. Kitts und Nevis</t>
  </si>
  <si>
    <t>St. Vincent und die Grenadinen</t>
  </si>
  <si>
    <t>Südafrika - Kapstadt</t>
  </si>
  <si>
    <t>Südafrika - im Übrigen</t>
  </si>
  <si>
    <t>Trinidad und Tobago</t>
  </si>
  <si>
    <t>Türkei - Istanbul</t>
  </si>
  <si>
    <t>Türkei - Izmir</t>
  </si>
  <si>
    <t>Türkei - im Übrigen</t>
  </si>
  <si>
    <t>USA - Atlanta</t>
  </si>
  <si>
    <t>USA - Boston</t>
  </si>
  <si>
    <t>USA - Chicago</t>
  </si>
  <si>
    <t>USA - Houston</t>
  </si>
  <si>
    <t>USA - Los Angeles</t>
  </si>
  <si>
    <t>USA - Miami</t>
  </si>
  <si>
    <t>USA - New York City</t>
  </si>
  <si>
    <t>USA - San Francisco</t>
  </si>
  <si>
    <t>USA - Washington, D.C.</t>
  </si>
  <si>
    <t>USA - im Übrigen</t>
  </si>
  <si>
    <t>Vereinigtes Königreich - London</t>
  </si>
  <si>
    <t>Vereinigtes Königreich - im Übrigen</t>
  </si>
  <si>
    <t>Reisekostenabrechnung (Inland) für Dienstreisen ab dem 01.01.2014</t>
  </si>
  <si>
    <t>Reisekostenabrechnung (Ausland) für Dienstreisen ab dem 01.01.2014</t>
  </si>
  <si>
    <t>bei einer Abwesenheitsdauer von mindestens 24 Stunden je Kalendertag</t>
  </si>
  <si>
    <t>für den An- und Abreisetag sowie bei einer Abwesenheitsdauer von mehr als 8 Stunden je Kalendertag</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</si>
</sst>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h:mm;@"/>
    <numFmt numFmtId="166" formatCode="#,##0.00\ &quot;€&quot;"/>
    <numFmt numFmtId="167" formatCode="#,##0\ &quot;€&quot;"/>
    <numFmt numFmtId="168" formatCode="[$-407]dddd\,\ d\.\ mmmm\ yyyy"/>
    <numFmt numFmtId="169" formatCode="&quot;Ja&quot;;&quot;Ja&quot;;&quot;Nein&quot;"/>
    <numFmt numFmtId="170" formatCode="&quot;Wahr&quot;;&quot;Wahr&quot;;&quot;Falsch&quot;"/>
    <numFmt numFmtId="171" formatCode="&quot;Ein&quot;;&quot;Ein&quot;;&quot;Aus&quot;"/>
    <numFmt numFmtId="172" formatCode="[$€-2]\ #,##0.00_);[Red]\([$€-2]\ #,##0.00\)"/>
    <numFmt numFmtId="173" formatCode="[h]:mm"/>
    <numFmt numFmtId="174" formatCode="mmm\ yyyy"/>
    <numFmt numFmtId="175" formatCode="_-* #,##0.00\ [$€-407]_-;\-* #,##0.00\ [$€-407]_-;_-* &quot;-&quot;??\ [$€-407]_-;_-@_-"/>
    <numFmt numFmtId="176" formatCode="0.0"/>
    <numFmt numFmtId="177" formatCode="0.000"/>
    <numFmt numFmtId="178" formatCode="0.0000"/>
    <numFmt numFmtId="179" formatCode="0.00000"/>
    <numFmt numFmtId="180" formatCode="0.000000"/>
    <numFmt numFmtId="181" formatCode="0.0000000"/>
  </numFmts>
  <fonts count="62">
    <font>
      <sz val="10"/>
      <name val="Arial"/>
      <family val="0"/>
    </font>
    <font>
      <sz val="22"/>
      <name val="Arial"/>
      <family val="2"/>
    </font>
    <font>
      <sz val="10"/>
      <color indexed="9"/>
      <name val="Arial"/>
      <family val="2"/>
    </font>
    <font>
      <b/>
      <sz val="10"/>
      <name val="Arial"/>
      <family val="2"/>
    </font>
    <font>
      <sz val="9"/>
      <name val="Arial"/>
      <family val="2"/>
    </font>
    <font>
      <b/>
      <sz val="9"/>
      <color indexed="9"/>
      <name val="Arial"/>
      <family val="2"/>
    </font>
    <font>
      <b/>
      <sz val="8"/>
      <color indexed="9"/>
      <name val="Arial"/>
      <family val="2"/>
    </font>
    <font>
      <b/>
      <sz val="10"/>
      <color indexed="9"/>
      <name val="Arial"/>
      <family val="2"/>
    </font>
    <font>
      <sz val="8"/>
      <name val="Arial"/>
      <family val="2"/>
    </font>
    <font>
      <b/>
      <sz val="8"/>
      <name val="Arial"/>
      <family val="2"/>
    </font>
    <font>
      <b/>
      <sz val="9"/>
      <name val="Arial"/>
      <family val="2"/>
    </font>
    <font>
      <b/>
      <u val="single"/>
      <sz val="10"/>
      <name val="Arial"/>
      <family val="2"/>
    </font>
    <font>
      <b/>
      <sz val="11"/>
      <name val="Arial"/>
      <family val="2"/>
    </font>
    <font>
      <b/>
      <sz val="8"/>
      <name val="Tahoma"/>
      <family val="2"/>
    </font>
    <font>
      <u val="single"/>
      <sz val="10"/>
      <color indexed="12"/>
      <name val="Arial"/>
      <family val="2"/>
    </font>
    <font>
      <u val="single"/>
      <sz val="10"/>
      <color indexed="36"/>
      <name val="Arial"/>
      <family val="2"/>
    </font>
    <font>
      <b/>
      <sz val="9"/>
      <name val="Tahoma"/>
      <family val="2"/>
    </font>
    <font>
      <i/>
      <sz val="9"/>
      <name val="Arial"/>
      <family val="2"/>
    </font>
    <font>
      <sz val="9"/>
      <name val="Tahoma"/>
      <family val="2"/>
    </font>
    <font>
      <b/>
      <i/>
      <sz val="10"/>
      <name val="Arial"/>
      <family val="2"/>
    </font>
    <font>
      <b/>
      <i/>
      <sz val="11"/>
      <name val="Arial"/>
      <family val="2"/>
    </font>
    <font>
      <b/>
      <i/>
      <sz val="9"/>
      <name val="Arial"/>
      <family val="2"/>
    </font>
    <font>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
      <sz val="11"/>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theme="0"/>
        <bgColor indexed="64"/>
      </patternFill>
    </fill>
    <fill>
      <patternFill patternType="solid">
        <fgColor indexed="62"/>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s>
  <borders count="7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medium"/>
    </border>
    <border>
      <left style="thin"/>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medium"/>
      <top>
        <color indexed="63"/>
      </top>
      <bottom style="medium"/>
    </border>
    <border>
      <left style="medium"/>
      <right style="thin"/>
      <top>
        <color indexed="63"/>
      </top>
      <bottom style="medium"/>
    </border>
    <border>
      <left style="thin"/>
      <right style="medium"/>
      <top style="medium"/>
      <bottom style="medium"/>
    </border>
    <border>
      <left style="thin"/>
      <right style="thin"/>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medium"/>
      <right style="thin"/>
      <top style="thin"/>
      <bottom>
        <color indexed="63"/>
      </bottom>
    </border>
    <border>
      <left style="thin"/>
      <right style="thin"/>
      <top style="thin"/>
      <bottom>
        <color indexed="63"/>
      </bottom>
    </border>
    <border>
      <left style="thin"/>
      <right style="medium"/>
      <top style="medium"/>
      <bottom>
        <color indexed="63"/>
      </bottom>
    </border>
    <border>
      <left style="medium"/>
      <right style="thin"/>
      <top style="medium"/>
      <bottom>
        <color indexed="63"/>
      </botto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medium"/>
      <top>
        <color indexed="63"/>
      </top>
      <bottom>
        <color indexed="63"/>
      </bottom>
    </border>
    <border>
      <left style="thin"/>
      <right style="thin"/>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color theme="0"/>
      </right>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93">
    <xf numFmtId="0" fontId="0" fillId="0" borderId="0" xfId="0" applyAlignment="1">
      <alignment/>
    </xf>
    <xf numFmtId="0" fontId="0" fillId="33" borderId="0" xfId="0" applyFill="1" applyBorder="1" applyAlignment="1" applyProtection="1">
      <alignment horizontal="left"/>
      <protection hidden="1"/>
    </xf>
    <xf numFmtId="166" fontId="12" fillId="33" borderId="0" xfId="0" applyNumberFormat="1" applyFont="1" applyFill="1" applyBorder="1" applyAlignment="1" applyProtection="1">
      <alignment horizontal="center"/>
      <protection hidden="1"/>
    </xf>
    <xf numFmtId="0" fontId="0" fillId="33" borderId="10" xfId="0" applyFill="1" applyBorder="1" applyAlignment="1" applyProtection="1">
      <alignment horizontal="left"/>
      <protection hidden="1"/>
    </xf>
    <xf numFmtId="14" fontId="3" fillId="33" borderId="10" xfId="0" applyNumberFormat="1" applyFont="1" applyFill="1" applyBorder="1" applyAlignment="1" applyProtection="1">
      <alignment horizontal="center"/>
      <protection hidden="1"/>
    </xf>
    <xf numFmtId="0" fontId="12" fillId="33" borderId="10" xfId="0" applyFont="1" applyFill="1" applyBorder="1" applyAlignment="1" applyProtection="1">
      <alignment/>
      <protection hidden="1"/>
    </xf>
    <xf numFmtId="166" fontId="9" fillId="0" borderId="11" xfId="0" applyNumberFormat="1" applyFont="1" applyFill="1" applyBorder="1" applyAlignment="1" applyProtection="1">
      <alignment horizontal="right" vertical="center"/>
      <protection hidden="1"/>
    </xf>
    <xf numFmtId="165" fontId="0" fillId="34" borderId="12" xfId="0" applyNumberFormat="1" applyFont="1" applyFill="1" applyBorder="1" applyAlignment="1" applyProtection="1">
      <alignment horizontal="right" vertical="center"/>
      <protection locked="0"/>
    </xf>
    <xf numFmtId="164" fontId="0" fillId="34" borderId="13" xfId="0" applyNumberFormat="1" applyFont="1" applyFill="1" applyBorder="1" applyAlignment="1" applyProtection="1">
      <alignment horizontal="center" vertical="center" wrapText="1"/>
      <protection locked="0"/>
    </xf>
    <xf numFmtId="166" fontId="0" fillId="34" borderId="14" xfId="0" applyNumberFormat="1" applyFont="1" applyFill="1" applyBorder="1" applyAlignment="1" applyProtection="1">
      <alignment horizontal="center" vertical="center"/>
      <protection locked="0"/>
    </xf>
    <xf numFmtId="164" fontId="0" fillId="34" borderId="15" xfId="0" applyNumberFormat="1" applyFont="1" applyFill="1" applyBorder="1" applyAlignment="1" applyProtection="1">
      <alignment horizontal="center" vertical="center" wrapText="1"/>
      <protection locked="0"/>
    </xf>
    <xf numFmtId="165" fontId="0" fillId="34" borderId="16" xfId="0" applyNumberFormat="1" applyFont="1" applyFill="1" applyBorder="1" applyAlignment="1" applyProtection="1">
      <alignment horizontal="right" vertical="center"/>
      <protection locked="0"/>
    </xf>
    <xf numFmtId="4" fontId="0" fillId="34" borderId="16" xfId="0" applyNumberFormat="1" applyFont="1" applyFill="1" applyBorder="1" applyAlignment="1" applyProtection="1">
      <alignment horizontal="center" vertical="center"/>
      <protection locked="0"/>
    </xf>
    <xf numFmtId="164" fontId="0" fillId="34" borderId="17" xfId="0" applyNumberFormat="1" applyFont="1" applyFill="1" applyBorder="1" applyAlignment="1" applyProtection="1">
      <alignment horizontal="center" vertical="center" wrapText="1"/>
      <protection locked="0"/>
    </xf>
    <xf numFmtId="165" fontId="0" fillId="34" borderId="18" xfId="0" applyNumberFormat="1" applyFont="1" applyFill="1" applyBorder="1" applyAlignment="1" applyProtection="1">
      <alignment horizontal="right" vertical="center"/>
      <protection locked="0"/>
    </xf>
    <xf numFmtId="0" fontId="0" fillId="34" borderId="18" xfId="0" applyFont="1" applyFill="1" applyBorder="1" applyAlignment="1" applyProtection="1">
      <alignment horizontal="left" vertical="center" wrapText="1"/>
      <protection locked="0"/>
    </xf>
    <xf numFmtId="166" fontId="0" fillId="34" borderId="19" xfId="0" applyNumberFormat="1" applyFont="1" applyFill="1" applyBorder="1" applyAlignment="1" applyProtection="1">
      <alignment horizontal="center" vertical="center"/>
      <protection locked="0"/>
    </xf>
    <xf numFmtId="4" fontId="0" fillId="34" borderId="18" xfId="0" applyNumberFormat="1" applyFont="1" applyFill="1" applyBorder="1" applyAlignment="1" applyProtection="1">
      <alignment horizontal="center" vertical="center"/>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166" fontId="0" fillId="34" borderId="23" xfId="0" applyNumberFormat="1" applyFont="1" applyFill="1" applyBorder="1" applyAlignment="1" applyProtection="1">
      <alignment horizontal="center" vertical="center"/>
      <protection locked="0"/>
    </xf>
    <xf numFmtId="4" fontId="0" fillId="34" borderId="12" xfId="0" applyNumberFormat="1" applyFont="1" applyFill="1" applyBorder="1" applyAlignment="1" applyProtection="1">
      <alignment horizontal="center" vertical="center"/>
      <protection locked="0"/>
    </xf>
    <xf numFmtId="4" fontId="0" fillId="34" borderId="17" xfId="0" applyNumberFormat="1" applyFont="1" applyFill="1" applyBorder="1" applyAlignment="1" applyProtection="1">
      <alignment horizontal="center" vertical="center"/>
      <protection locked="0"/>
    </xf>
    <xf numFmtId="4" fontId="0" fillId="34" borderId="13" xfId="0" applyNumberFormat="1" applyFont="1" applyFill="1" applyBorder="1" applyAlignment="1" applyProtection="1">
      <alignment horizontal="center" vertical="center"/>
      <protection locked="0"/>
    </xf>
    <xf numFmtId="4" fontId="0" fillId="34" borderId="15" xfId="0" applyNumberFormat="1" applyFont="1" applyFill="1" applyBorder="1" applyAlignment="1" applyProtection="1">
      <alignment horizontal="center" vertical="center"/>
      <protection locked="0"/>
    </xf>
    <xf numFmtId="166" fontId="19" fillId="33" borderId="24" xfId="0" applyNumberFormat="1" applyFont="1" applyFill="1" applyBorder="1" applyAlignment="1" applyProtection="1">
      <alignment horizontal="right" vertical="center"/>
      <protection hidden="1"/>
    </xf>
    <xf numFmtId="166" fontId="19" fillId="33" borderId="19" xfId="0" applyNumberFormat="1" applyFont="1" applyFill="1" applyBorder="1" applyAlignment="1" applyProtection="1">
      <alignment horizontal="right" vertical="center"/>
      <protection hidden="1"/>
    </xf>
    <xf numFmtId="166" fontId="19" fillId="33" borderId="14" xfId="0" applyNumberFormat="1" applyFont="1" applyFill="1" applyBorder="1" applyAlignment="1" applyProtection="1">
      <alignment horizontal="right" vertical="center"/>
      <protection hidden="1"/>
    </xf>
    <xf numFmtId="166" fontId="19" fillId="33" borderId="23" xfId="0" applyNumberFormat="1" applyFont="1" applyFill="1" applyBorder="1" applyAlignment="1" applyProtection="1">
      <alignment horizontal="right" vertical="center"/>
      <protection hidden="1"/>
    </xf>
    <xf numFmtId="0" fontId="0" fillId="34" borderId="12" xfId="0" applyFont="1" applyFill="1" applyBorder="1" applyAlignment="1" applyProtection="1">
      <alignment horizontal="left" vertical="center" wrapText="1"/>
      <protection locked="0"/>
    </xf>
    <xf numFmtId="0" fontId="0" fillId="34" borderId="16" xfId="0" applyFont="1" applyFill="1" applyBorder="1" applyAlignment="1" applyProtection="1">
      <alignment horizontal="left" vertical="center" wrapText="1"/>
      <protection locked="0"/>
    </xf>
    <xf numFmtId="166" fontId="0" fillId="34" borderId="25" xfId="0" applyNumberFormat="1" applyFont="1" applyFill="1" applyBorder="1" applyAlignment="1" applyProtection="1">
      <alignment horizontal="right" vertical="center"/>
      <protection locked="0"/>
    </xf>
    <xf numFmtId="166" fontId="0" fillId="34" borderId="26" xfId="0" applyNumberFormat="1" applyFont="1" applyFill="1" applyBorder="1" applyAlignment="1" applyProtection="1">
      <alignment vertical="center"/>
      <protection locked="0"/>
    </xf>
    <xf numFmtId="166" fontId="0" fillId="34" borderId="27" xfId="0" applyNumberFormat="1" applyFont="1" applyFill="1" applyBorder="1" applyAlignment="1" applyProtection="1">
      <alignment vertical="center"/>
      <protection locked="0"/>
    </xf>
    <xf numFmtId="166" fontId="19" fillId="33" borderId="20" xfId="0" applyNumberFormat="1" applyFont="1" applyFill="1" applyBorder="1" applyAlignment="1" applyProtection="1">
      <alignment horizontal="right" vertical="center"/>
      <protection hidden="1"/>
    </xf>
    <xf numFmtId="0" fontId="0" fillId="34" borderId="25" xfId="0" applyFont="1" applyFill="1" applyBorder="1" applyAlignment="1" applyProtection="1">
      <alignment horizontal="left" vertical="center" wrapText="1"/>
      <protection locked="0"/>
    </xf>
    <xf numFmtId="0" fontId="0" fillId="34" borderId="1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66" fontId="19" fillId="33" borderId="10" xfId="0" applyNumberFormat="1" applyFont="1" applyFill="1" applyBorder="1" applyAlignment="1" applyProtection="1">
      <alignment horizontal="right" vertical="center"/>
      <protection hidden="1"/>
    </xf>
    <xf numFmtId="8" fontId="19" fillId="33" borderId="25" xfId="0" applyNumberFormat="1" applyFont="1" applyFill="1" applyBorder="1" applyAlignment="1" applyProtection="1">
      <alignment horizontal="right" vertical="center"/>
      <protection hidden="1"/>
    </xf>
    <xf numFmtId="8" fontId="19" fillId="33" borderId="26" xfId="0" applyNumberFormat="1" applyFont="1" applyFill="1" applyBorder="1" applyAlignment="1" applyProtection="1">
      <alignment horizontal="right" vertical="center"/>
      <protection hidden="1"/>
    </xf>
    <xf numFmtId="8" fontId="19" fillId="33" borderId="27" xfId="0" applyNumberFormat="1" applyFont="1" applyFill="1" applyBorder="1" applyAlignment="1" applyProtection="1">
      <alignment horizontal="right" vertical="center"/>
      <protection hidden="1"/>
    </xf>
    <xf numFmtId="166" fontId="19" fillId="33" borderId="29" xfId="0" applyNumberFormat="1" applyFont="1" applyFill="1" applyBorder="1" applyAlignment="1" applyProtection="1">
      <alignment horizontal="right" vertical="center"/>
      <protection hidden="1"/>
    </xf>
    <xf numFmtId="166" fontId="19" fillId="33" borderId="30" xfId="0" applyNumberFormat="1" applyFont="1" applyFill="1" applyBorder="1" applyAlignment="1" applyProtection="1">
      <alignment horizontal="right" vertical="center"/>
      <protection hidden="1"/>
    </xf>
    <xf numFmtId="166" fontId="19" fillId="33" borderId="31" xfId="0" applyNumberFormat="1" applyFont="1" applyFill="1" applyBorder="1" applyAlignment="1" applyProtection="1">
      <alignment horizontal="right" vertical="center"/>
      <protection hidden="1"/>
    </xf>
    <xf numFmtId="166" fontId="0" fillId="34" borderId="12" xfId="0" applyNumberFormat="1" applyFont="1" applyFill="1" applyBorder="1" applyAlignment="1" applyProtection="1">
      <alignment horizontal="center" vertical="center" wrapText="1"/>
      <protection locked="0"/>
    </xf>
    <xf numFmtId="166" fontId="0" fillId="34" borderId="18" xfId="0" applyNumberFormat="1" applyFont="1" applyFill="1" applyBorder="1" applyAlignment="1" applyProtection="1">
      <alignment horizontal="center" vertical="center" wrapText="1"/>
      <protection locked="0"/>
    </xf>
    <xf numFmtId="166" fontId="0" fillId="34" borderId="16" xfId="0" applyNumberFormat="1" applyFont="1" applyFill="1" applyBorder="1" applyAlignment="1" applyProtection="1">
      <alignment horizontal="center" vertical="center" wrapText="1"/>
      <protection locked="0"/>
    </xf>
    <xf numFmtId="166" fontId="20" fillId="33" borderId="32" xfId="0" applyNumberFormat="1" applyFont="1" applyFill="1" applyBorder="1" applyAlignment="1" applyProtection="1">
      <alignment horizontal="right" vertical="center"/>
      <protection hidden="1"/>
    </xf>
    <xf numFmtId="166" fontId="20" fillId="33" borderId="33" xfId="0" applyNumberFormat="1" applyFont="1" applyFill="1" applyBorder="1" applyAlignment="1" applyProtection="1">
      <alignment horizontal="right" vertical="center"/>
      <protection hidden="1"/>
    </xf>
    <xf numFmtId="166" fontId="20" fillId="33" borderId="34" xfId="0" applyNumberFormat="1" applyFont="1" applyFill="1" applyBorder="1" applyAlignment="1" applyProtection="1">
      <alignment horizontal="right" vertical="center"/>
      <protection hidden="1"/>
    </xf>
    <xf numFmtId="166" fontId="19" fillId="33" borderId="21" xfId="0" applyNumberFormat="1" applyFont="1" applyFill="1" applyBorder="1" applyAlignment="1" applyProtection="1">
      <alignment horizontal="right" vertical="center"/>
      <protection hidden="1"/>
    </xf>
    <xf numFmtId="166" fontId="19" fillId="33" borderId="22" xfId="0" applyNumberFormat="1" applyFont="1" applyFill="1" applyBorder="1" applyAlignment="1" applyProtection="1">
      <alignment horizontal="right" vertical="center"/>
      <protection hidden="1"/>
    </xf>
    <xf numFmtId="164" fontId="0" fillId="34" borderId="35" xfId="0" applyNumberFormat="1" applyFont="1" applyFill="1" applyBorder="1" applyAlignment="1" applyProtection="1">
      <alignment horizontal="center" vertical="center" wrapText="1"/>
      <protection locked="0"/>
    </xf>
    <xf numFmtId="166" fontId="0" fillId="34" borderId="16" xfId="0" applyNumberFormat="1" applyFont="1" applyFill="1" applyBorder="1" applyAlignment="1" applyProtection="1">
      <alignment horizontal="center" vertical="center"/>
      <protection locked="0"/>
    </xf>
    <xf numFmtId="166" fontId="0" fillId="34" borderId="12" xfId="0" applyNumberFormat="1" applyFont="1" applyFill="1" applyBorder="1" applyAlignment="1" applyProtection="1">
      <alignment horizontal="center" vertical="center"/>
      <protection locked="0"/>
    </xf>
    <xf numFmtId="166" fontId="0" fillId="34" borderId="18" xfId="0" applyNumberFormat="1"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8" fontId="19" fillId="33" borderId="20" xfId="0" applyNumberFormat="1" applyFont="1" applyFill="1" applyBorder="1" applyAlignment="1" applyProtection="1">
      <alignment horizontal="right" vertical="center"/>
      <protection hidden="1"/>
    </xf>
    <xf numFmtId="8" fontId="19" fillId="33" borderId="21" xfId="0" applyNumberFormat="1" applyFont="1" applyFill="1" applyBorder="1" applyAlignment="1" applyProtection="1">
      <alignment horizontal="right" vertical="center"/>
      <protection hidden="1"/>
    </xf>
    <xf numFmtId="8" fontId="19" fillId="33" borderId="22" xfId="0" applyNumberFormat="1" applyFont="1" applyFill="1" applyBorder="1" applyAlignment="1" applyProtection="1">
      <alignment horizontal="right" vertical="center"/>
      <protection hidden="1"/>
    </xf>
    <xf numFmtId="166" fontId="19" fillId="33" borderId="32" xfId="0" applyNumberFormat="1" applyFont="1" applyFill="1" applyBorder="1" applyAlignment="1" applyProtection="1">
      <alignment horizontal="right" vertical="center"/>
      <protection hidden="1"/>
    </xf>
    <xf numFmtId="166" fontId="19" fillId="33" borderId="33" xfId="0" applyNumberFormat="1" applyFont="1" applyFill="1" applyBorder="1" applyAlignment="1" applyProtection="1">
      <alignment horizontal="right" vertical="center"/>
      <protection hidden="1"/>
    </xf>
    <xf numFmtId="166" fontId="19" fillId="33" borderId="34" xfId="0" applyNumberFormat="1" applyFont="1" applyFill="1" applyBorder="1" applyAlignment="1" applyProtection="1">
      <alignment horizontal="right" vertical="center"/>
      <protection hidden="1"/>
    </xf>
    <xf numFmtId="166" fontId="20" fillId="0" borderId="39" xfId="0" applyNumberFormat="1" applyFont="1" applyFill="1" applyBorder="1" applyAlignment="1" applyProtection="1">
      <alignment horizontal="right" vertical="center"/>
      <protection hidden="1"/>
    </xf>
    <xf numFmtId="166" fontId="21" fillId="33" borderId="19" xfId="0" applyNumberFormat="1" applyFont="1" applyFill="1" applyBorder="1" applyAlignment="1" applyProtection="1">
      <alignment horizontal="right" vertical="center"/>
      <protection hidden="1"/>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0" borderId="0" xfId="0" applyAlignment="1" applyProtection="1">
      <alignment/>
      <protection hidden="1"/>
    </xf>
    <xf numFmtId="0" fontId="1" fillId="0" borderId="10" xfId="0" applyFont="1" applyBorder="1" applyAlignment="1" applyProtection="1">
      <alignment vertical="center"/>
      <protection hidden="1"/>
    </xf>
    <xf numFmtId="0" fontId="2" fillId="33" borderId="0" xfId="0" applyFont="1" applyFill="1" applyAlignment="1" applyProtection="1">
      <alignment vertical="top"/>
      <protection hidden="1"/>
    </xf>
    <xf numFmtId="0" fontId="2" fillId="33" borderId="0" xfId="0" applyFont="1" applyFill="1" applyAlignment="1" applyProtection="1">
      <alignment/>
      <protection hidden="1"/>
    </xf>
    <xf numFmtId="0" fontId="0" fillId="0" borderId="14" xfId="0" applyBorder="1" applyAlignment="1" applyProtection="1">
      <alignment vertical="center"/>
      <protection hidden="1"/>
    </xf>
    <xf numFmtId="0" fontId="0" fillId="0" borderId="26" xfId="0" applyFont="1" applyFill="1" applyBorder="1" applyAlignment="1" applyProtection="1">
      <alignment horizontal="left" vertical="center"/>
      <protection hidden="1"/>
    </xf>
    <xf numFmtId="0" fontId="0" fillId="0" borderId="24" xfId="0" applyBorder="1" applyAlignment="1" applyProtection="1">
      <alignment vertical="center"/>
      <protection hidden="1"/>
    </xf>
    <xf numFmtId="0" fontId="0" fillId="0" borderId="14" xfId="0" applyFont="1" applyBorder="1" applyAlignment="1" applyProtection="1">
      <alignment vertical="center"/>
      <protection hidden="1"/>
    </xf>
    <xf numFmtId="0" fontId="3" fillId="35" borderId="26" xfId="0" applyFont="1" applyFill="1" applyBorder="1" applyAlignment="1" applyProtection="1">
      <alignment horizontal="left" vertical="center" indent="1"/>
      <protection hidden="1"/>
    </xf>
    <xf numFmtId="0" fontId="0" fillId="0" borderId="0" xfId="0" applyFont="1" applyFill="1" applyBorder="1" applyAlignment="1" applyProtection="1">
      <alignment horizontal="left" vertical="center"/>
      <protection hidden="1"/>
    </xf>
    <xf numFmtId="44" fontId="0" fillId="35" borderId="0" xfId="61" applyFont="1" applyFill="1" applyBorder="1" applyAlignment="1" applyProtection="1">
      <alignment horizontal="left" vertical="center"/>
      <protection hidden="1"/>
    </xf>
    <xf numFmtId="0" fontId="0" fillId="35" borderId="0" xfId="0" applyFont="1" applyFill="1" applyBorder="1" applyAlignment="1" applyProtection="1">
      <alignment horizontal="left" vertical="center"/>
      <protection hidden="1"/>
    </xf>
    <xf numFmtId="0" fontId="0" fillId="0" borderId="40" xfId="0" applyBorder="1" applyAlignment="1" applyProtection="1">
      <alignment/>
      <protection hidden="1"/>
    </xf>
    <xf numFmtId="0" fontId="8" fillId="33" borderId="41" xfId="0" applyFont="1" applyFill="1" applyBorder="1" applyAlignment="1" applyProtection="1">
      <alignment horizontal="center"/>
      <protection hidden="1"/>
    </xf>
    <xf numFmtId="0" fontId="8" fillId="33" borderId="0" xfId="0" applyFont="1" applyFill="1" applyBorder="1" applyAlignment="1" applyProtection="1">
      <alignment horizontal="center"/>
      <protection hidden="1"/>
    </xf>
    <xf numFmtId="0" fontId="8" fillId="0" borderId="28" xfId="0" applyFont="1" applyBorder="1" applyAlignment="1" applyProtection="1">
      <alignment horizontal="center"/>
      <protection hidden="1"/>
    </xf>
    <xf numFmtId="0" fontId="8" fillId="0" borderId="0" xfId="0" applyFont="1" applyAlignment="1" applyProtection="1">
      <alignment horizontal="center"/>
      <protection hidden="1"/>
    </xf>
    <xf numFmtId="0" fontId="5" fillId="36" borderId="42" xfId="0" applyFont="1" applyFill="1" applyBorder="1" applyAlignment="1" applyProtection="1">
      <alignment vertical="center"/>
      <protection hidden="1"/>
    </xf>
    <xf numFmtId="0" fontId="6" fillId="36" borderId="43" xfId="0" applyFont="1" applyFill="1" applyBorder="1" applyAlignment="1" applyProtection="1">
      <alignment vertical="center"/>
      <protection hidden="1"/>
    </xf>
    <xf numFmtId="0" fontId="6" fillId="36" borderId="44" xfId="0" applyFont="1" applyFill="1" applyBorder="1" applyAlignment="1" applyProtection="1">
      <alignment vertical="center"/>
      <protection hidden="1"/>
    </xf>
    <xf numFmtId="0" fontId="6" fillId="36" borderId="43" xfId="0" applyFont="1" applyFill="1" applyBorder="1" applyAlignment="1" applyProtection="1">
      <alignment horizontal="center" vertical="center"/>
      <protection hidden="1"/>
    </xf>
    <xf numFmtId="0" fontId="6" fillId="36" borderId="44" xfId="0" applyFont="1" applyFill="1" applyBorder="1" applyAlignment="1" applyProtection="1">
      <alignment horizontal="center" vertical="center"/>
      <protection hidden="1"/>
    </xf>
    <xf numFmtId="0" fontId="6" fillId="36" borderId="45" xfId="0" applyFont="1" applyFill="1" applyBorder="1" applyAlignment="1" applyProtection="1">
      <alignment horizontal="center" vertical="center"/>
      <protection hidden="1"/>
    </xf>
    <xf numFmtId="0" fontId="5" fillId="36" borderId="46" xfId="0" applyFont="1" applyFill="1" applyBorder="1" applyAlignment="1" applyProtection="1">
      <alignment vertical="center"/>
      <protection hidden="1"/>
    </xf>
    <xf numFmtId="0" fontId="5" fillId="36" borderId="45" xfId="0" applyFont="1" applyFill="1" applyBorder="1" applyAlignment="1" applyProtection="1">
      <alignment vertical="center"/>
      <protection hidden="1"/>
    </xf>
    <xf numFmtId="0" fontId="7" fillId="36" borderId="43" xfId="0" applyFont="1" applyFill="1" applyBorder="1" applyAlignment="1" applyProtection="1">
      <alignment vertical="center"/>
      <protection hidden="1"/>
    </xf>
    <xf numFmtId="0" fontId="5" fillId="36" borderId="47" xfId="0" applyFont="1" applyFill="1" applyBorder="1" applyAlignment="1" applyProtection="1">
      <alignment horizontal="center" vertical="center" wrapText="1"/>
      <protection hidden="1"/>
    </xf>
    <xf numFmtId="0" fontId="4" fillId="37" borderId="45" xfId="0" applyFont="1" applyFill="1" applyBorder="1" applyAlignment="1" applyProtection="1">
      <alignment horizontal="center" vertical="center" wrapText="1"/>
      <protection hidden="1"/>
    </xf>
    <xf numFmtId="0" fontId="4" fillId="37" borderId="48" xfId="0" applyFont="1" applyFill="1" applyBorder="1" applyAlignment="1" applyProtection="1">
      <alignment horizontal="center" vertical="center" wrapText="1"/>
      <protection hidden="1"/>
    </xf>
    <xf numFmtId="0" fontId="4" fillId="37" borderId="49" xfId="0" applyFont="1" applyFill="1" applyBorder="1" applyAlignment="1" applyProtection="1">
      <alignment wrapText="1"/>
      <protection hidden="1"/>
    </xf>
    <xf numFmtId="0" fontId="4" fillId="37" borderId="45" xfId="0" applyFont="1" applyFill="1" applyBorder="1" applyAlignment="1" applyProtection="1">
      <alignment wrapText="1"/>
      <protection hidden="1"/>
    </xf>
    <xf numFmtId="0" fontId="4" fillId="37" borderId="48" xfId="0" applyFont="1" applyFill="1" applyBorder="1" applyAlignment="1" applyProtection="1">
      <alignment vertical="top" wrapText="1"/>
      <protection hidden="1"/>
    </xf>
    <xf numFmtId="0" fontId="4" fillId="37" borderId="45" xfId="0" applyFont="1" applyFill="1" applyBorder="1" applyAlignment="1" applyProtection="1">
      <alignment horizontal="center" wrapText="1"/>
      <protection hidden="1"/>
    </xf>
    <xf numFmtId="0" fontId="0" fillId="0" borderId="0" xfId="0" applyAlignment="1" applyProtection="1">
      <alignment vertical="top"/>
      <protection hidden="1"/>
    </xf>
    <xf numFmtId="0" fontId="4" fillId="37" borderId="50" xfId="0" applyFont="1" applyFill="1" applyBorder="1" applyAlignment="1" applyProtection="1">
      <alignment horizontal="center" textRotation="90" wrapText="1"/>
      <protection hidden="1"/>
    </xf>
    <xf numFmtId="0" fontId="4" fillId="37" borderId="51" xfId="0" applyFont="1" applyFill="1" applyBorder="1" applyAlignment="1" applyProtection="1">
      <alignment horizontal="center" textRotation="90"/>
      <protection hidden="1"/>
    </xf>
    <xf numFmtId="0" fontId="10" fillId="37" borderId="52" xfId="0" applyFont="1" applyFill="1" applyBorder="1" applyAlignment="1" applyProtection="1">
      <alignment horizontal="center" textRotation="90" wrapText="1"/>
      <protection hidden="1"/>
    </xf>
    <xf numFmtId="0" fontId="4" fillId="37" borderId="50" xfId="0" applyFont="1" applyFill="1" applyBorder="1" applyAlignment="1" applyProtection="1">
      <alignment horizontal="center" wrapText="1"/>
      <protection hidden="1"/>
    </xf>
    <xf numFmtId="0" fontId="4" fillId="37" borderId="51" xfId="0" applyFont="1" applyFill="1" applyBorder="1" applyAlignment="1" applyProtection="1">
      <alignment horizontal="center" wrapText="1"/>
      <protection hidden="1"/>
    </xf>
    <xf numFmtId="0" fontId="4" fillId="37" borderId="53" xfId="0" applyFont="1" applyFill="1" applyBorder="1" applyAlignment="1" applyProtection="1">
      <alignment horizontal="center" wrapText="1"/>
      <protection hidden="1"/>
    </xf>
    <xf numFmtId="0" fontId="4" fillId="37" borderId="52" xfId="0" applyFont="1" applyFill="1" applyBorder="1" applyAlignment="1" applyProtection="1">
      <alignment horizontal="center" textRotation="90" wrapText="1"/>
      <protection hidden="1"/>
    </xf>
    <xf numFmtId="0" fontId="4" fillId="37" borderId="0" xfId="0" applyFont="1" applyFill="1" applyBorder="1" applyAlignment="1" applyProtection="1">
      <alignment horizontal="center" textRotation="90" wrapText="1"/>
      <protection hidden="1"/>
    </xf>
    <xf numFmtId="0" fontId="4" fillId="37" borderId="11" xfId="0" applyFont="1" applyFill="1" applyBorder="1" applyAlignment="1" applyProtection="1">
      <alignment horizontal="center" wrapText="1"/>
      <protection hidden="1"/>
    </xf>
    <xf numFmtId="0" fontId="4" fillId="37" borderId="41" xfId="0" applyFont="1" applyFill="1" applyBorder="1" applyAlignment="1" applyProtection="1">
      <alignment horizontal="center" textRotation="90" wrapText="1"/>
      <protection hidden="1"/>
    </xf>
    <xf numFmtId="164" fontId="0" fillId="34" borderId="17" xfId="0" applyNumberFormat="1" applyFont="1" applyFill="1" applyBorder="1" applyAlignment="1" applyProtection="1">
      <alignment horizontal="center" vertical="center" wrapText="1"/>
      <protection hidden="1"/>
    </xf>
    <xf numFmtId="165" fontId="0" fillId="34" borderId="18" xfId="0" applyNumberFormat="1" applyFont="1" applyFill="1" applyBorder="1" applyAlignment="1" applyProtection="1">
      <alignment horizontal="right" vertical="center"/>
      <protection hidden="1"/>
    </xf>
    <xf numFmtId="173" fontId="19" fillId="0" borderId="20" xfId="0" applyNumberFormat="1" applyFont="1" applyFill="1" applyBorder="1" applyAlignment="1" applyProtection="1">
      <alignment horizontal="right" vertical="center"/>
      <protection hidden="1"/>
    </xf>
    <xf numFmtId="0" fontId="0" fillId="34" borderId="36" xfId="0" applyFont="1" applyFill="1" applyBorder="1" applyAlignment="1" applyProtection="1">
      <alignment horizontal="left" vertical="center" wrapText="1"/>
      <protection hidden="1"/>
    </xf>
    <xf numFmtId="4" fontId="0" fillId="34" borderId="17" xfId="0" applyNumberFormat="1" applyFont="1" applyFill="1" applyBorder="1" applyAlignment="1" applyProtection="1">
      <alignment horizontal="center" vertical="center"/>
      <protection hidden="1"/>
    </xf>
    <xf numFmtId="166" fontId="0" fillId="34" borderId="18" xfId="0" applyNumberFormat="1" applyFont="1" applyFill="1" applyBorder="1" applyAlignment="1" applyProtection="1">
      <alignment horizontal="center" vertical="center" wrapText="1"/>
      <protection hidden="1"/>
    </xf>
    <xf numFmtId="4" fontId="0" fillId="34" borderId="18" xfId="0" applyNumberFormat="1" applyFont="1" applyFill="1" applyBorder="1" applyAlignment="1" applyProtection="1">
      <alignment horizontal="center" vertical="center"/>
      <protection hidden="1"/>
    </xf>
    <xf numFmtId="166" fontId="0" fillId="34" borderId="18" xfId="0" applyNumberFormat="1" applyFont="1" applyFill="1" applyBorder="1" applyAlignment="1" applyProtection="1">
      <alignment horizontal="center" vertical="center"/>
      <protection hidden="1"/>
    </xf>
    <xf numFmtId="164" fontId="0" fillId="34" borderId="13" xfId="0" applyNumberFormat="1" applyFont="1" applyFill="1" applyBorder="1" applyAlignment="1" applyProtection="1">
      <alignment horizontal="center" vertical="center" wrapText="1"/>
      <protection hidden="1"/>
    </xf>
    <xf numFmtId="165" fontId="0" fillId="34" borderId="12" xfId="0" applyNumberFormat="1" applyFont="1" applyFill="1" applyBorder="1" applyAlignment="1" applyProtection="1">
      <alignment horizontal="right" vertical="center"/>
      <protection hidden="1"/>
    </xf>
    <xf numFmtId="173" fontId="19" fillId="0" borderId="21" xfId="0" applyNumberFormat="1" applyFont="1" applyFill="1" applyBorder="1" applyAlignment="1" applyProtection="1">
      <alignment horizontal="right" vertical="center"/>
      <protection hidden="1"/>
    </xf>
    <xf numFmtId="166" fontId="0" fillId="34" borderId="12" xfId="0" applyNumberFormat="1" applyFont="1" applyFill="1" applyBorder="1" applyAlignment="1" applyProtection="1">
      <alignment horizontal="center" vertical="center"/>
      <protection hidden="1"/>
    </xf>
    <xf numFmtId="164" fontId="0" fillId="34" borderId="15" xfId="0" applyNumberFormat="1" applyFont="1" applyFill="1" applyBorder="1" applyAlignment="1" applyProtection="1">
      <alignment horizontal="center" vertical="center" wrapText="1"/>
      <protection hidden="1"/>
    </xf>
    <xf numFmtId="165" fontId="0" fillId="34" borderId="16" xfId="0" applyNumberFormat="1" applyFont="1" applyFill="1" applyBorder="1" applyAlignment="1" applyProtection="1">
      <alignment horizontal="right" vertical="center"/>
      <protection hidden="1"/>
    </xf>
    <xf numFmtId="173" fontId="19" fillId="0" borderId="22" xfId="0" applyNumberFormat="1" applyFont="1" applyFill="1" applyBorder="1" applyAlignment="1" applyProtection="1">
      <alignment horizontal="right" vertical="center"/>
      <protection hidden="1"/>
    </xf>
    <xf numFmtId="166" fontId="0" fillId="34" borderId="16" xfId="0" applyNumberFormat="1" applyFont="1" applyFill="1" applyBorder="1" applyAlignment="1" applyProtection="1">
      <alignment horizontal="center" vertical="center"/>
      <protection hidden="1"/>
    </xf>
    <xf numFmtId="0" fontId="10" fillId="33" borderId="0" xfId="0" applyFont="1" applyFill="1" applyBorder="1" applyAlignment="1" applyProtection="1">
      <alignment/>
      <protection hidden="1"/>
    </xf>
    <xf numFmtId="0" fontId="0" fillId="33" borderId="0" xfId="0" applyFill="1" applyBorder="1" applyAlignment="1" applyProtection="1">
      <alignment/>
      <protection hidden="1"/>
    </xf>
    <xf numFmtId="0" fontId="0" fillId="33" borderId="45" xfId="0" applyFill="1" applyBorder="1" applyAlignment="1" applyProtection="1">
      <alignment/>
      <protection hidden="1"/>
    </xf>
    <xf numFmtId="0" fontId="0" fillId="33" borderId="53" xfId="0" applyFill="1" applyBorder="1" applyAlignment="1" applyProtection="1">
      <alignment/>
      <protection hidden="1"/>
    </xf>
    <xf numFmtId="0" fontId="12" fillId="0" borderId="39" xfId="0" applyFont="1" applyFill="1" applyBorder="1" applyAlignment="1" applyProtection="1">
      <alignment vertical="center"/>
      <protection hidden="1"/>
    </xf>
    <xf numFmtId="0" fontId="3" fillId="33" borderId="51"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3" fillId="0" borderId="0" xfId="0" applyFont="1" applyAlignment="1" applyProtection="1">
      <alignment vertical="top"/>
      <protection hidden="1"/>
    </xf>
    <xf numFmtId="0" fontId="0" fillId="33" borderId="0" xfId="53" applyFont="1" applyFill="1" applyBorder="1" applyAlignment="1" applyProtection="1">
      <alignment vertical="top"/>
      <protection hidden="1"/>
    </xf>
    <xf numFmtId="0" fontId="0" fillId="0" borderId="0" xfId="0" applyBorder="1" applyAlignment="1" applyProtection="1">
      <alignment vertical="top"/>
      <protection hidden="1"/>
    </xf>
    <xf numFmtId="0" fontId="0" fillId="0" borderId="0" xfId="0" applyBorder="1" applyAlignment="1" applyProtection="1">
      <alignment/>
      <protection hidden="1"/>
    </xf>
    <xf numFmtId="0" fontId="3" fillId="33" borderId="40" xfId="0" applyFont="1" applyFill="1" applyBorder="1" applyAlignment="1" applyProtection="1">
      <alignment/>
      <protection hidden="1"/>
    </xf>
    <xf numFmtId="0" fontId="8" fillId="33" borderId="40" xfId="0" applyFont="1" applyFill="1" applyBorder="1" applyAlignment="1" applyProtection="1">
      <alignment/>
      <protection hidden="1"/>
    </xf>
    <xf numFmtId="0" fontId="4" fillId="33" borderId="0" xfId="0" applyFont="1" applyFill="1" applyBorder="1" applyAlignment="1" applyProtection="1">
      <alignment/>
      <protection hidden="1"/>
    </xf>
    <xf numFmtId="0" fontId="4" fillId="33" borderId="0" xfId="0" applyFont="1" applyFill="1" applyBorder="1" applyAlignment="1" applyProtection="1">
      <alignment/>
      <protection hidden="1"/>
    </xf>
    <xf numFmtId="0" fontId="0" fillId="33" borderId="24" xfId="0" applyFill="1" applyBorder="1" applyAlignment="1" applyProtection="1">
      <alignment/>
      <protection hidden="1"/>
    </xf>
    <xf numFmtId="0" fontId="0" fillId="33" borderId="10" xfId="0" applyFill="1" applyBorder="1" applyAlignment="1" applyProtection="1">
      <alignment/>
      <protection hidden="1"/>
    </xf>
    <xf numFmtId="0" fontId="4" fillId="33" borderId="10" xfId="0" applyFont="1" applyFill="1" applyBorder="1" applyAlignment="1" applyProtection="1">
      <alignment vertical="top"/>
      <protection hidden="1"/>
    </xf>
    <xf numFmtId="0" fontId="0" fillId="0" borderId="10" xfId="0" applyBorder="1" applyAlignment="1" applyProtection="1">
      <alignment/>
      <protection hidden="1"/>
    </xf>
    <xf numFmtId="0" fontId="4" fillId="33" borderId="10" xfId="0" applyFont="1" applyFill="1" applyBorder="1" applyAlignment="1" applyProtection="1">
      <alignment/>
      <protection hidden="1"/>
    </xf>
    <xf numFmtId="0" fontId="3" fillId="33" borderId="54" xfId="0" applyFont="1" applyFill="1" applyBorder="1" applyAlignment="1" applyProtection="1">
      <alignment/>
      <protection hidden="1"/>
    </xf>
    <xf numFmtId="0" fontId="0" fillId="33" borderId="40" xfId="0" applyFill="1" applyBorder="1" applyAlignment="1" applyProtection="1">
      <alignment/>
      <protection hidden="1"/>
    </xf>
    <xf numFmtId="0" fontId="0" fillId="33" borderId="40" xfId="0" applyFill="1" applyBorder="1" applyAlignment="1" applyProtection="1">
      <alignment/>
      <protection hidden="1"/>
    </xf>
    <xf numFmtId="1" fontId="8" fillId="33" borderId="40" xfId="0" applyNumberFormat="1" applyFont="1" applyFill="1" applyBorder="1" applyAlignment="1" applyProtection="1">
      <alignment horizontal="left"/>
      <protection hidden="1"/>
    </xf>
    <xf numFmtId="0" fontId="0" fillId="33" borderId="55" xfId="0" applyFill="1" applyBorder="1" applyAlignment="1" applyProtection="1">
      <alignment/>
      <protection hidden="1"/>
    </xf>
    <xf numFmtId="0" fontId="0" fillId="33" borderId="41" xfId="0" applyFill="1" applyBorder="1" applyAlignment="1" applyProtection="1">
      <alignment/>
      <protection hidden="1"/>
    </xf>
    <xf numFmtId="0" fontId="0" fillId="33" borderId="11" xfId="0" applyFill="1" applyBorder="1" applyAlignment="1" applyProtection="1">
      <alignment/>
      <protection hidden="1"/>
    </xf>
    <xf numFmtId="0" fontId="0" fillId="0" borderId="0" xfId="0" applyFont="1" applyBorder="1" applyAlignment="1" applyProtection="1">
      <alignment/>
      <protection hidden="1"/>
    </xf>
    <xf numFmtId="0" fontId="10" fillId="33" borderId="41" xfId="0" applyFont="1" applyFill="1" applyBorder="1" applyAlignment="1" applyProtection="1">
      <alignment/>
      <protection hidden="1"/>
    </xf>
    <xf numFmtId="0" fontId="0" fillId="33" borderId="41" xfId="0" applyFill="1" applyBorder="1" applyAlignment="1" applyProtection="1">
      <alignment/>
      <protection hidden="1"/>
    </xf>
    <xf numFmtId="0" fontId="8" fillId="33" borderId="24" xfId="0" applyFont="1" applyFill="1" applyBorder="1" applyAlignment="1" applyProtection="1">
      <alignment/>
      <protection hidden="1"/>
    </xf>
    <xf numFmtId="0" fontId="0" fillId="33" borderId="56" xfId="0" applyFill="1" applyBorder="1" applyAlignment="1" applyProtection="1">
      <alignment/>
      <protection hidden="1"/>
    </xf>
    <xf numFmtId="0" fontId="3" fillId="0" borderId="0" xfId="0" applyFont="1" applyAlignment="1" applyProtection="1">
      <alignment/>
      <protection hidden="1"/>
    </xf>
    <xf numFmtId="0" fontId="0" fillId="0" borderId="0" xfId="0" applyFont="1" applyAlignment="1" applyProtection="1">
      <alignment/>
      <protection hidden="1"/>
    </xf>
    <xf numFmtId="44" fontId="0" fillId="35" borderId="11" xfId="61" applyFont="1" applyFill="1" applyBorder="1" applyAlignment="1" applyProtection="1">
      <alignment horizontal="left" vertical="center"/>
      <protection hidden="1"/>
    </xf>
    <xf numFmtId="0" fontId="8" fillId="33" borderId="11" xfId="0" applyFont="1" applyFill="1" applyBorder="1" applyAlignment="1" applyProtection="1">
      <alignment horizontal="center"/>
      <protection hidden="1"/>
    </xf>
    <xf numFmtId="0" fontId="8" fillId="0" borderId="0" xfId="0" applyFont="1" applyAlignment="1" applyProtection="1">
      <alignment/>
      <protection hidden="1"/>
    </xf>
    <xf numFmtId="0" fontId="0" fillId="0" borderId="0" xfId="0" applyAlignment="1" applyProtection="1">
      <alignment horizontal="center" vertical="center"/>
      <protection hidden="1"/>
    </xf>
    <xf numFmtId="0" fontId="10" fillId="37" borderId="57" xfId="0" applyFont="1" applyFill="1" applyBorder="1" applyAlignment="1" applyProtection="1">
      <alignment horizontal="center" textRotation="90" wrapText="1"/>
      <protection hidden="1"/>
    </xf>
    <xf numFmtId="0" fontId="0" fillId="34" borderId="17" xfId="0" applyFont="1" applyFill="1" applyBorder="1" applyAlignment="1" applyProtection="1">
      <alignment horizontal="center" vertical="center"/>
      <protection hidden="1"/>
    </xf>
    <xf numFmtId="4" fontId="0" fillId="34" borderId="36" xfId="0" applyNumberFormat="1" applyFont="1" applyFill="1" applyBorder="1" applyAlignment="1" applyProtection="1">
      <alignment horizontal="center" vertical="center"/>
      <protection hidden="1"/>
    </xf>
    <xf numFmtId="0" fontId="3" fillId="0" borderId="49" xfId="0" applyFont="1" applyBorder="1" applyAlignment="1" applyProtection="1">
      <alignment vertical="center"/>
      <protection hidden="1"/>
    </xf>
    <xf numFmtId="0" fontId="0" fillId="33" borderId="41" xfId="53" applyFont="1" applyFill="1" applyBorder="1" applyAlignment="1" applyProtection="1">
      <alignment vertical="top"/>
      <protection hidden="1"/>
    </xf>
    <xf numFmtId="0" fontId="8" fillId="33" borderId="55" xfId="0" applyFont="1" applyFill="1" applyBorder="1" applyAlignment="1" applyProtection="1">
      <alignment/>
      <protection hidden="1"/>
    </xf>
    <xf numFmtId="0" fontId="0" fillId="0" borderId="11" xfId="0" applyBorder="1" applyAlignment="1" applyProtection="1">
      <alignment/>
      <protection hidden="1"/>
    </xf>
    <xf numFmtId="0" fontId="0" fillId="0" borderId="56" xfId="0" applyBorder="1" applyAlignment="1" applyProtection="1">
      <alignment/>
      <protection hidden="1"/>
    </xf>
    <xf numFmtId="0" fontId="0" fillId="33" borderId="40"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10" xfId="0" applyFill="1" applyBorder="1" applyAlignment="1" applyProtection="1">
      <alignment/>
      <protection hidden="1"/>
    </xf>
    <xf numFmtId="166" fontId="19" fillId="0" borderId="39" xfId="0" applyNumberFormat="1" applyFont="1" applyFill="1" applyBorder="1" applyAlignment="1" applyProtection="1">
      <alignment horizontal="right" vertical="center"/>
      <protection hidden="1"/>
    </xf>
    <xf numFmtId="166" fontId="3" fillId="33" borderId="0" xfId="0" applyNumberFormat="1" applyFont="1" applyFill="1" applyBorder="1" applyAlignment="1" applyProtection="1">
      <alignment horizontal="center"/>
      <protection hidden="1"/>
    </xf>
    <xf numFmtId="0" fontId="3" fillId="33" borderId="40" xfId="0" applyFont="1" applyFill="1" applyBorder="1" applyAlignment="1" applyProtection="1">
      <alignment wrapText="1" shrinkToFit="1"/>
      <protection hidden="1"/>
    </xf>
    <xf numFmtId="0" fontId="0" fillId="0" borderId="0" xfId="0" applyAlignment="1" applyProtection="1">
      <alignment horizontal="center"/>
      <protection hidden="1"/>
    </xf>
    <xf numFmtId="0" fontId="3" fillId="0" borderId="0" xfId="0" applyFont="1" applyFill="1" applyBorder="1" applyAlignment="1" applyProtection="1">
      <alignment wrapText="1" shrinkToFit="1"/>
      <protection hidden="1"/>
    </xf>
    <xf numFmtId="0" fontId="0" fillId="0" borderId="0" xfId="0" applyFont="1" applyFill="1" applyBorder="1" applyAlignment="1" applyProtection="1">
      <alignment horizontal="left" vertical="center" wrapText="1"/>
      <protection locked="0"/>
    </xf>
    <xf numFmtId="0" fontId="0" fillId="0" borderId="0" xfId="0" applyFill="1" applyBorder="1" applyAlignment="1" applyProtection="1">
      <alignment/>
      <protection hidden="1"/>
    </xf>
    <xf numFmtId="0" fontId="0" fillId="0" borderId="55" xfId="0" applyBorder="1" applyAlignment="1" applyProtection="1">
      <alignment/>
      <protection hidden="1"/>
    </xf>
    <xf numFmtId="0" fontId="5" fillId="36" borderId="45" xfId="0" applyFont="1" applyFill="1" applyBorder="1" applyAlignment="1" applyProtection="1">
      <alignment horizontal="center" vertical="center"/>
      <protection hidden="1"/>
    </xf>
    <xf numFmtId="0" fontId="4" fillId="37" borderId="0" xfId="0" applyFont="1" applyFill="1" applyBorder="1" applyAlignment="1" applyProtection="1">
      <alignment horizontal="center" wrapText="1"/>
      <protection hidden="1"/>
    </xf>
    <xf numFmtId="0" fontId="4" fillId="37" borderId="0" xfId="0" applyFont="1" applyFill="1" applyBorder="1" applyAlignment="1" applyProtection="1">
      <alignment horizontal="center" vertical="center" wrapText="1"/>
      <protection hidden="1"/>
    </xf>
    <xf numFmtId="0" fontId="5" fillId="36" borderId="44" xfId="0" applyFont="1" applyFill="1" applyBorder="1" applyAlignment="1" applyProtection="1">
      <alignment horizontal="center" vertical="center" wrapText="1"/>
      <protection hidden="1"/>
    </xf>
    <xf numFmtId="0" fontId="4" fillId="37" borderId="50" xfId="0" applyFont="1" applyFill="1" applyBorder="1" applyAlignment="1" applyProtection="1">
      <alignment textRotation="90" wrapText="1"/>
      <protection hidden="1"/>
    </xf>
    <xf numFmtId="0" fontId="4" fillId="37" borderId="51" xfId="0" applyFont="1" applyFill="1" applyBorder="1" applyAlignment="1" applyProtection="1">
      <alignment textRotation="90" wrapText="1"/>
      <protection hidden="1"/>
    </xf>
    <xf numFmtId="0" fontId="0" fillId="0" borderId="54" xfId="0" applyBorder="1" applyAlignment="1" applyProtection="1">
      <alignment/>
      <protection hidden="1"/>
    </xf>
    <xf numFmtId="0" fontId="0" fillId="0" borderId="41" xfId="0" applyBorder="1" applyAlignment="1" applyProtection="1">
      <alignment/>
      <protection hidden="1"/>
    </xf>
    <xf numFmtId="14" fontId="3" fillId="34" borderId="10" xfId="0" applyNumberFormat="1" applyFont="1" applyFill="1" applyBorder="1" applyAlignment="1" applyProtection="1">
      <alignment horizontal="center" vertical="center" wrapText="1"/>
      <protection locked="0"/>
    </xf>
    <xf numFmtId="0" fontId="4" fillId="37" borderId="45" xfId="0" applyFont="1" applyFill="1" applyBorder="1" applyAlignment="1" applyProtection="1">
      <alignment horizontal="center" vertical="top" wrapText="1"/>
      <protection hidden="1"/>
    </xf>
    <xf numFmtId="0" fontId="4" fillId="38" borderId="51" xfId="0" applyFont="1" applyFill="1" applyBorder="1" applyAlignment="1" applyProtection="1">
      <alignment horizontal="center" textRotation="90" wrapText="1"/>
      <protection hidden="1"/>
    </xf>
    <xf numFmtId="0" fontId="4" fillId="38" borderId="11" xfId="0" applyFont="1" applyFill="1" applyBorder="1" applyAlignment="1" applyProtection="1">
      <alignment horizontal="center" textRotation="90" wrapText="1"/>
      <protection hidden="1"/>
    </xf>
    <xf numFmtId="1" fontId="0" fillId="34" borderId="36" xfId="0" applyNumberFormat="1" applyFont="1" applyFill="1" applyBorder="1" applyAlignment="1" applyProtection="1">
      <alignment horizontal="center" vertical="center" wrapText="1"/>
      <protection hidden="1"/>
    </xf>
    <xf numFmtId="2" fontId="0" fillId="34" borderId="36" xfId="0" applyNumberFormat="1" applyFont="1" applyFill="1" applyBorder="1" applyAlignment="1" applyProtection="1">
      <alignment horizontal="center" vertical="center" wrapText="1"/>
      <protection hidden="1"/>
    </xf>
    <xf numFmtId="166" fontId="8" fillId="39" borderId="18" xfId="0" applyNumberFormat="1" applyFont="1" applyFill="1" applyBorder="1" applyAlignment="1" applyProtection="1">
      <alignment horizontal="right" vertical="center"/>
      <protection hidden="1"/>
    </xf>
    <xf numFmtId="4" fontId="8" fillId="39" borderId="18" xfId="0" applyNumberFormat="1" applyFont="1" applyFill="1" applyBorder="1" applyAlignment="1" applyProtection="1">
      <alignment vertical="center"/>
      <protection hidden="1"/>
    </xf>
    <xf numFmtId="3" fontId="8" fillId="39" borderId="18" xfId="0" applyNumberFormat="1" applyFont="1" applyFill="1" applyBorder="1" applyAlignment="1" applyProtection="1">
      <alignment horizontal="center" vertical="center"/>
      <protection hidden="1"/>
    </xf>
    <xf numFmtId="166" fontId="8" fillId="39" borderId="18" xfId="0" applyNumberFormat="1" applyFont="1" applyFill="1" applyBorder="1" applyAlignment="1" applyProtection="1">
      <alignment vertical="center"/>
      <protection hidden="1"/>
    </xf>
    <xf numFmtId="0" fontId="0" fillId="34" borderId="17" xfId="0" applyNumberFormat="1" applyFont="1" applyFill="1" applyBorder="1" applyAlignment="1" applyProtection="1">
      <alignment horizontal="center" vertical="center"/>
      <protection hidden="1"/>
    </xf>
    <xf numFmtId="166" fontId="0" fillId="34" borderId="29" xfId="0" applyNumberFormat="1" applyFont="1" applyFill="1" applyBorder="1" applyAlignment="1" applyProtection="1">
      <alignment horizontal="right" vertical="center"/>
      <protection hidden="1"/>
    </xf>
    <xf numFmtId="166" fontId="8" fillId="39" borderId="12" xfId="0" applyNumberFormat="1" applyFont="1" applyFill="1" applyBorder="1" applyAlignment="1" applyProtection="1">
      <alignment horizontal="right" vertical="center"/>
      <protection hidden="1"/>
    </xf>
    <xf numFmtId="4" fontId="8" fillId="39" borderId="12" xfId="0" applyNumberFormat="1" applyFont="1" applyFill="1" applyBorder="1" applyAlignment="1" applyProtection="1">
      <alignment vertical="center"/>
      <protection hidden="1"/>
    </xf>
    <xf numFmtId="3" fontId="8" fillId="39" borderId="12" xfId="0" applyNumberFormat="1" applyFont="1" applyFill="1" applyBorder="1" applyAlignment="1" applyProtection="1">
      <alignment horizontal="center" vertical="center"/>
      <protection hidden="1"/>
    </xf>
    <xf numFmtId="166" fontId="8" fillId="39" borderId="16" xfId="0" applyNumberFormat="1" applyFont="1" applyFill="1" applyBorder="1" applyAlignment="1" applyProtection="1">
      <alignment horizontal="right" vertical="center"/>
      <protection hidden="1"/>
    </xf>
    <xf numFmtId="4" fontId="8" fillId="39" borderId="16" xfId="0" applyNumberFormat="1" applyFont="1" applyFill="1" applyBorder="1" applyAlignment="1" applyProtection="1">
      <alignment vertical="center"/>
      <protection hidden="1"/>
    </xf>
    <xf numFmtId="3" fontId="8" fillId="39" borderId="16" xfId="0" applyNumberFormat="1" applyFont="1" applyFill="1" applyBorder="1" applyAlignment="1" applyProtection="1">
      <alignment horizontal="center" vertical="center"/>
      <protection hidden="1"/>
    </xf>
    <xf numFmtId="166" fontId="3" fillId="34" borderId="29" xfId="0" applyNumberFormat="1" applyFont="1" applyFill="1" applyBorder="1" applyAlignment="1" applyProtection="1">
      <alignment horizontal="right" vertical="center"/>
      <protection hidden="1"/>
    </xf>
    <xf numFmtId="0" fontId="4" fillId="37" borderId="58" xfId="0" applyFont="1" applyFill="1" applyBorder="1" applyAlignment="1" applyProtection="1">
      <alignment horizontal="center" textRotation="90" wrapText="1"/>
      <protection hidden="1"/>
    </xf>
    <xf numFmtId="0" fontId="4" fillId="37" borderId="28" xfId="0" applyFont="1" applyFill="1" applyBorder="1" applyAlignment="1" applyProtection="1">
      <alignment horizontal="center" textRotation="90" wrapText="1"/>
      <protection hidden="1"/>
    </xf>
    <xf numFmtId="0" fontId="4" fillId="38" borderId="41" xfId="0" applyFont="1" applyFill="1" applyBorder="1" applyAlignment="1" applyProtection="1">
      <alignment horizontal="center" textRotation="90" wrapText="1"/>
      <protection hidden="1"/>
    </xf>
    <xf numFmtId="0" fontId="0" fillId="34" borderId="17" xfId="0" applyNumberFormat="1" applyFont="1" applyFill="1" applyBorder="1" applyAlignment="1" applyProtection="1">
      <alignment horizontal="left" vertical="center" wrapText="1"/>
      <protection hidden="1"/>
    </xf>
    <xf numFmtId="0" fontId="0" fillId="34" borderId="19" xfId="0" applyFont="1" applyFill="1" applyBorder="1" applyAlignment="1" applyProtection="1">
      <alignment horizontal="left" vertical="center" wrapText="1"/>
      <protection hidden="1"/>
    </xf>
    <xf numFmtId="166" fontId="0" fillId="34" borderId="20" xfId="0" applyNumberFormat="1" applyFont="1" applyFill="1" applyBorder="1" applyAlignment="1" applyProtection="1">
      <alignment horizontal="center" vertical="center"/>
      <protection hidden="1"/>
    </xf>
    <xf numFmtId="4" fontId="0" fillId="34" borderId="10" xfId="0" applyNumberFormat="1" applyFont="1" applyFill="1" applyBorder="1" applyAlignment="1" applyProtection="1">
      <alignment horizontal="center" vertical="center"/>
      <protection hidden="1"/>
    </xf>
    <xf numFmtId="166" fontId="0" fillId="34" borderId="24" xfId="0" applyNumberFormat="1" applyFont="1" applyFill="1" applyBorder="1" applyAlignment="1" applyProtection="1">
      <alignment horizontal="center" vertical="center" wrapText="1"/>
      <protection hidden="1"/>
    </xf>
    <xf numFmtId="166" fontId="8" fillId="39" borderId="20" xfId="0" applyNumberFormat="1" applyFont="1" applyFill="1" applyBorder="1" applyAlignment="1" applyProtection="1">
      <alignment horizontal="right" vertical="center"/>
      <protection hidden="1"/>
    </xf>
    <xf numFmtId="166" fontId="0" fillId="34" borderId="32" xfId="0" applyNumberFormat="1" applyFont="1" applyFill="1" applyBorder="1" applyAlignment="1" applyProtection="1">
      <alignment horizontal="right" vertical="center"/>
      <protection hidden="1"/>
    </xf>
    <xf numFmtId="173" fontId="3" fillId="0" borderId="23" xfId="0" applyNumberFormat="1" applyFont="1" applyFill="1" applyBorder="1" applyAlignment="1" applyProtection="1">
      <alignment horizontal="right" vertical="center"/>
      <protection hidden="1"/>
    </xf>
    <xf numFmtId="166" fontId="8" fillId="39" borderId="16" xfId="0" applyNumberFormat="1" applyFont="1" applyFill="1" applyBorder="1" applyAlignment="1" applyProtection="1">
      <alignment vertical="center"/>
      <protection hidden="1"/>
    </xf>
    <xf numFmtId="0" fontId="3" fillId="34" borderId="10" xfId="0" applyFont="1" applyFill="1" applyBorder="1" applyAlignment="1" applyProtection="1">
      <alignment horizontal="center" vertical="center" wrapText="1"/>
      <protection locked="0"/>
    </xf>
    <xf numFmtId="0" fontId="4" fillId="37" borderId="11" xfId="0" applyFont="1" applyFill="1" applyBorder="1" applyAlignment="1" applyProtection="1">
      <alignment horizontal="center" vertical="center" wrapText="1"/>
      <protection hidden="1"/>
    </xf>
    <xf numFmtId="8" fontId="19" fillId="33" borderId="29" xfId="0" applyNumberFormat="1" applyFont="1" applyFill="1" applyBorder="1" applyAlignment="1" applyProtection="1">
      <alignment horizontal="right" vertical="center"/>
      <protection hidden="1"/>
    </xf>
    <xf numFmtId="8" fontId="19" fillId="33" borderId="30" xfId="0" applyNumberFormat="1" applyFont="1" applyFill="1" applyBorder="1" applyAlignment="1" applyProtection="1">
      <alignment horizontal="right" vertical="center"/>
      <protection hidden="1"/>
    </xf>
    <xf numFmtId="8" fontId="19" fillId="33" borderId="31" xfId="0" applyNumberFormat="1" applyFont="1" applyFill="1" applyBorder="1" applyAlignment="1" applyProtection="1">
      <alignment horizontal="right" vertical="center"/>
      <protection hidden="1"/>
    </xf>
    <xf numFmtId="4" fontId="0" fillId="34" borderId="20" xfId="0" applyNumberFormat="1" applyFont="1" applyFill="1" applyBorder="1" applyAlignment="1" applyProtection="1">
      <alignment horizontal="center" vertical="center"/>
      <protection locked="0"/>
    </xf>
    <xf numFmtId="4" fontId="0" fillId="34" borderId="21" xfId="0" applyNumberFormat="1" applyFont="1" applyFill="1" applyBorder="1" applyAlignment="1" applyProtection="1">
      <alignment horizontal="center" vertical="center"/>
      <protection locked="0"/>
    </xf>
    <xf numFmtId="4" fontId="0" fillId="34" borderId="22" xfId="0" applyNumberFormat="1" applyFont="1" applyFill="1" applyBorder="1" applyAlignment="1" applyProtection="1">
      <alignment horizontal="center" vertical="center"/>
      <protection locked="0"/>
    </xf>
    <xf numFmtId="4" fontId="0" fillId="34" borderId="36" xfId="0" applyNumberFormat="1" applyFont="1" applyFill="1" applyBorder="1" applyAlignment="1" applyProtection="1">
      <alignment horizontal="center" vertical="center"/>
      <protection locked="0"/>
    </xf>
    <xf numFmtId="4" fontId="0" fillId="34" borderId="37" xfId="0" applyNumberFormat="1" applyFont="1" applyFill="1" applyBorder="1" applyAlignment="1" applyProtection="1">
      <alignment horizontal="center" vertical="center"/>
      <protection locked="0"/>
    </xf>
    <xf numFmtId="4" fontId="0" fillId="34" borderId="38" xfId="0" applyNumberFormat="1" applyFont="1" applyFill="1" applyBorder="1" applyAlignment="1" applyProtection="1">
      <alignment horizontal="center" vertical="center"/>
      <protection locked="0"/>
    </xf>
    <xf numFmtId="4" fontId="0" fillId="34" borderId="17" xfId="0" applyNumberFormat="1" applyFont="1" applyFill="1" applyBorder="1" applyAlignment="1" applyProtection="1">
      <alignment horizontal="center" vertical="center" wrapText="1" shrinkToFit="1"/>
      <protection locked="0"/>
    </xf>
    <xf numFmtId="166" fontId="21" fillId="33" borderId="20" xfId="0" applyNumberFormat="1" applyFont="1" applyFill="1" applyBorder="1" applyAlignment="1" applyProtection="1">
      <alignment horizontal="right" vertical="center"/>
      <protection hidden="1"/>
    </xf>
    <xf numFmtId="4" fontId="0" fillId="34" borderId="13" xfId="0" applyNumberFormat="1" applyFont="1" applyFill="1" applyBorder="1" applyAlignment="1" applyProtection="1">
      <alignment horizontal="center" vertical="center" wrapText="1" shrinkToFit="1"/>
      <protection locked="0"/>
    </xf>
    <xf numFmtId="166" fontId="21" fillId="33" borderId="21" xfId="0" applyNumberFormat="1" applyFont="1" applyFill="1" applyBorder="1" applyAlignment="1" applyProtection="1">
      <alignment horizontal="right" vertical="center"/>
      <protection hidden="1"/>
    </xf>
    <xf numFmtId="4" fontId="0" fillId="34" borderId="15" xfId="0" applyNumberFormat="1" applyFont="1" applyFill="1" applyBorder="1" applyAlignment="1" applyProtection="1">
      <alignment horizontal="center" vertical="center" wrapText="1" shrinkToFit="1"/>
      <protection locked="0"/>
    </xf>
    <xf numFmtId="166" fontId="21" fillId="33" borderId="22" xfId="0" applyNumberFormat="1" applyFont="1" applyFill="1" applyBorder="1" applyAlignment="1" applyProtection="1">
      <alignment horizontal="right" vertical="center"/>
      <protection hidden="1"/>
    </xf>
    <xf numFmtId="0" fontId="60" fillId="0" borderId="0" xfId="0" applyFont="1" applyBorder="1" applyAlignment="1" applyProtection="1">
      <alignment/>
      <protection hidden="1"/>
    </xf>
    <xf numFmtId="0" fontId="60" fillId="0" borderId="0" xfId="0" applyFont="1" applyBorder="1" applyAlignment="1" applyProtection="1">
      <alignment wrapText="1"/>
      <protection hidden="1"/>
    </xf>
    <xf numFmtId="166" fontId="19" fillId="33" borderId="25" xfId="0" applyNumberFormat="1" applyFont="1" applyFill="1" applyBorder="1" applyAlignment="1" applyProtection="1">
      <alignment horizontal="right" vertical="center"/>
      <protection hidden="1"/>
    </xf>
    <xf numFmtId="166" fontId="19" fillId="33" borderId="26" xfId="0" applyNumberFormat="1" applyFont="1" applyFill="1" applyBorder="1" applyAlignment="1" applyProtection="1">
      <alignment horizontal="right" vertical="center"/>
      <protection hidden="1"/>
    </xf>
    <xf numFmtId="166" fontId="19" fillId="33" borderId="27" xfId="0" applyNumberFormat="1" applyFont="1" applyFill="1" applyBorder="1" applyAlignment="1" applyProtection="1">
      <alignment horizontal="right" vertical="center"/>
      <protection hidden="1"/>
    </xf>
    <xf numFmtId="4" fontId="0" fillId="34" borderId="32" xfId="0" applyNumberFormat="1" applyFont="1" applyFill="1" applyBorder="1" applyAlignment="1" applyProtection="1">
      <alignment horizontal="center" vertical="center"/>
      <protection locked="0"/>
    </xf>
    <xf numFmtId="4" fontId="0" fillId="34" borderId="33" xfId="0" applyNumberFormat="1" applyFont="1" applyFill="1" applyBorder="1" applyAlignment="1" applyProtection="1">
      <alignment horizontal="center" vertical="center"/>
      <protection locked="0"/>
    </xf>
    <xf numFmtId="4" fontId="0" fillId="34" borderId="34" xfId="0" applyNumberFormat="1" applyFont="1" applyFill="1" applyBorder="1" applyAlignment="1" applyProtection="1">
      <alignment horizontal="center" vertical="center"/>
      <protection locked="0"/>
    </xf>
    <xf numFmtId="0" fontId="10" fillId="37" borderId="0" xfId="0" applyFont="1" applyFill="1" applyBorder="1" applyAlignment="1" applyProtection="1">
      <alignment horizontal="center" textRotation="90" wrapText="1"/>
      <protection hidden="1"/>
    </xf>
    <xf numFmtId="0" fontId="10" fillId="37" borderId="41" xfId="0" applyFont="1" applyFill="1" applyBorder="1" applyAlignment="1" applyProtection="1">
      <alignment horizontal="center" textRotation="90" wrapText="1"/>
      <protection hidden="1"/>
    </xf>
    <xf numFmtId="173" fontId="19" fillId="0" borderId="19" xfId="0" applyNumberFormat="1" applyFont="1" applyFill="1" applyBorder="1" applyAlignment="1" applyProtection="1">
      <alignment horizontal="right" vertical="center"/>
      <protection hidden="1"/>
    </xf>
    <xf numFmtId="173" fontId="19" fillId="0" borderId="14" xfId="0" applyNumberFormat="1" applyFont="1" applyFill="1" applyBorder="1" applyAlignment="1" applyProtection="1">
      <alignment horizontal="right" vertical="center"/>
      <protection hidden="1"/>
    </xf>
    <xf numFmtId="173" fontId="19" fillId="0" borderId="23" xfId="0" applyNumberFormat="1" applyFont="1" applyFill="1" applyBorder="1" applyAlignment="1" applyProtection="1">
      <alignment horizontal="right" vertical="center"/>
      <protection hidden="1"/>
    </xf>
    <xf numFmtId="0" fontId="0" fillId="34" borderId="36" xfId="0" applyNumberFormat="1" applyFont="1" applyFill="1" applyBorder="1" applyAlignment="1" applyProtection="1">
      <alignment horizontal="left" vertical="center" wrapText="1"/>
      <protection hidden="1"/>
    </xf>
    <xf numFmtId="173" fontId="3" fillId="0" borderId="59" xfId="0" applyNumberFormat="1" applyFont="1" applyFill="1" applyBorder="1" applyAlignment="1" applyProtection="1">
      <alignment horizontal="right" vertical="center"/>
      <protection hidden="1"/>
    </xf>
    <xf numFmtId="0" fontId="3" fillId="0" borderId="47" xfId="0" applyNumberFormat="1" applyFont="1" applyFill="1" applyBorder="1" applyAlignment="1" applyProtection="1">
      <alignment horizontal="center" vertical="center"/>
      <protection hidden="1"/>
    </xf>
    <xf numFmtId="0" fontId="3" fillId="0" borderId="47" xfId="0" applyNumberFormat="1" applyFont="1" applyFill="1" applyBorder="1" applyAlignment="1" applyProtection="1">
      <alignment horizontal="right" vertical="center"/>
      <protection hidden="1"/>
    </xf>
    <xf numFmtId="0" fontId="3" fillId="0" borderId="12" xfId="0" applyFont="1" applyBorder="1" applyAlignment="1" applyProtection="1">
      <alignment vertical="center"/>
      <protection hidden="1"/>
    </xf>
    <xf numFmtId="0" fontId="3" fillId="34" borderId="32" xfId="0" applyFont="1" applyFill="1" applyBorder="1" applyAlignment="1" applyProtection="1">
      <alignment horizontal="center" vertical="center" wrapText="1"/>
      <protection locked="0"/>
    </xf>
    <xf numFmtId="0" fontId="3" fillId="34" borderId="33" xfId="0" applyFont="1" applyFill="1" applyBorder="1" applyAlignment="1" applyProtection="1">
      <alignment horizontal="center" vertical="center" wrapText="1"/>
      <protection locked="0"/>
    </xf>
    <xf numFmtId="0" fontId="3" fillId="34" borderId="34" xfId="0" applyFont="1" applyFill="1" applyBorder="1" applyAlignment="1" applyProtection="1">
      <alignment horizontal="center" vertical="center" wrapText="1"/>
      <protection locked="0"/>
    </xf>
    <xf numFmtId="0" fontId="0" fillId="34" borderId="19"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3" fillId="34" borderId="17" xfId="0" applyFont="1" applyFill="1" applyBorder="1" applyAlignment="1" applyProtection="1">
      <alignment horizontal="center" vertical="center"/>
      <protection locked="0"/>
    </xf>
    <xf numFmtId="0" fontId="3" fillId="34" borderId="13" xfId="0" applyFont="1" applyFill="1" applyBorder="1" applyAlignment="1" applyProtection="1">
      <alignment horizontal="center" vertical="center"/>
      <protection locked="0"/>
    </xf>
    <xf numFmtId="0" fontId="3" fillId="34" borderId="15" xfId="0" applyFont="1" applyFill="1" applyBorder="1" applyAlignment="1" applyProtection="1">
      <alignment horizontal="center" vertical="center"/>
      <protection locked="0"/>
    </xf>
    <xf numFmtId="0" fontId="3" fillId="34" borderId="14" xfId="0" applyFont="1" applyFill="1" applyBorder="1" applyAlignment="1" applyProtection="1">
      <alignment vertical="center"/>
      <protection locked="0"/>
    </xf>
    <xf numFmtId="0" fontId="3" fillId="34" borderId="26" xfId="0" applyFont="1" applyFill="1" applyBorder="1" applyAlignment="1" applyProtection="1">
      <alignment vertical="center"/>
      <protection locked="0"/>
    </xf>
    <xf numFmtId="0" fontId="3" fillId="0" borderId="12" xfId="0" applyFont="1" applyFill="1" applyBorder="1" applyAlignment="1" applyProtection="1">
      <alignment horizontal="left" vertical="center"/>
      <protection hidden="1"/>
    </xf>
    <xf numFmtId="0" fontId="0" fillId="0" borderId="14" xfId="0" applyBorder="1" applyAlignment="1">
      <alignment wrapText="1"/>
    </xf>
    <xf numFmtId="166" fontId="8" fillId="39" borderId="60" xfId="0" applyNumberFormat="1" applyFont="1" applyFill="1" applyBorder="1" applyAlignment="1" applyProtection="1">
      <alignment vertical="center"/>
      <protection hidden="1"/>
    </xf>
    <xf numFmtId="166" fontId="8" fillId="39" borderId="18" xfId="0" applyNumberFormat="1" applyFont="1" applyFill="1" applyBorder="1" applyAlignment="1" applyProtection="1">
      <alignment horizontal="center" vertical="center"/>
      <protection hidden="1"/>
    </xf>
    <xf numFmtId="0" fontId="0" fillId="0" borderId="32" xfId="0" applyNumberFormat="1" applyFont="1" applyFill="1" applyBorder="1" applyAlignment="1" applyProtection="1">
      <alignment horizontal="center" vertical="center"/>
      <protection hidden="1"/>
    </xf>
    <xf numFmtId="0" fontId="0" fillId="0" borderId="33" xfId="0" applyNumberFormat="1" applyFont="1" applyFill="1" applyBorder="1" applyAlignment="1" applyProtection="1">
      <alignment horizontal="center" vertical="center"/>
      <protection hidden="1"/>
    </xf>
    <xf numFmtId="0" fontId="0" fillId="0" borderId="34" xfId="0" applyNumberFormat="1" applyFont="1" applyFill="1" applyBorder="1" applyAlignment="1" applyProtection="1">
      <alignment horizontal="center" vertical="center"/>
      <protection hidden="1"/>
    </xf>
    <xf numFmtId="181" fontId="0" fillId="34" borderId="10" xfId="0" applyNumberFormat="1" applyFont="1" applyFill="1" applyBorder="1" applyAlignment="1" applyProtection="1">
      <alignment horizontal="left" vertical="center" wrapText="1"/>
      <protection locked="0"/>
    </xf>
    <xf numFmtId="0" fontId="61" fillId="0" borderId="61" xfId="0" applyFont="1" applyBorder="1" applyAlignment="1">
      <alignment vertical="center" wrapText="1"/>
    </xf>
    <xf numFmtId="166" fontId="61" fillId="0" borderId="61" xfId="0" applyNumberFormat="1" applyFont="1" applyBorder="1" applyAlignment="1">
      <alignment horizontal="center" vertical="center" wrapText="1"/>
    </xf>
    <xf numFmtId="0" fontId="61" fillId="0" borderId="62" xfId="0" applyFont="1" applyBorder="1" applyAlignment="1">
      <alignment vertical="center" wrapText="1"/>
    </xf>
    <xf numFmtId="166" fontId="61" fillId="0" borderId="62" xfId="0" applyNumberFormat="1" applyFont="1" applyBorder="1" applyAlignment="1">
      <alignment horizontal="center" vertical="center" wrapText="1"/>
    </xf>
    <xf numFmtId="166" fontId="61" fillId="0" borderId="63" xfId="0" applyNumberFormat="1" applyFont="1" applyBorder="1" applyAlignment="1">
      <alignment horizontal="center" vertical="center" wrapText="1"/>
    </xf>
    <xf numFmtId="0" fontId="61" fillId="0" borderId="62" xfId="0" applyFont="1" applyBorder="1" applyAlignment="1">
      <alignment vertical="top" wrapText="1"/>
    </xf>
    <xf numFmtId="166" fontId="61" fillId="0" borderId="62" xfId="0" applyNumberFormat="1" applyFont="1" applyBorder="1" applyAlignment="1">
      <alignment horizontal="center" wrapText="1"/>
    </xf>
    <xf numFmtId="0" fontId="61" fillId="0" borderId="62" xfId="0" applyFont="1" applyBorder="1" applyAlignment="1" quotePrefix="1">
      <alignment vertical="center" wrapText="1"/>
    </xf>
    <xf numFmtId="0" fontId="61" fillId="0" borderId="63" xfId="0" applyFont="1" applyBorder="1" applyAlignment="1">
      <alignment vertical="center" wrapText="1"/>
    </xf>
    <xf numFmtId="166" fontId="61" fillId="0" borderId="64" xfId="0" applyNumberFormat="1" applyFont="1" applyBorder="1" applyAlignment="1">
      <alignment horizontal="center" vertical="center" wrapText="1"/>
    </xf>
    <xf numFmtId="166" fontId="61" fillId="0" borderId="12" xfId="0" applyNumberFormat="1" applyFont="1" applyBorder="1" applyAlignment="1">
      <alignment horizontal="center" vertical="center" wrapText="1"/>
    </xf>
    <xf numFmtId="164" fontId="0" fillId="34" borderId="65" xfId="0" applyNumberFormat="1" applyFont="1" applyFill="1" applyBorder="1" applyAlignment="1" applyProtection="1">
      <alignment horizontal="center" vertical="center" wrapText="1"/>
      <protection locked="0"/>
    </xf>
    <xf numFmtId="165" fontId="0" fillId="34" borderId="66" xfId="0" applyNumberFormat="1" applyFont="1" applyFill="1" applyBorder="1" applyAlignment="1" applyProtection="1">
      <alignment horizontal="right" vertical="center"/>
      <protection locked="0"/>
    </xf>
    <xf numFmtId="0" fontId="52" fillId="0" borderId="12" xfId="54" applyFont="1" applyBorder="1" applyAlignment="1">
      <alignment horizontal="left" wrapText="1"/>
      <protection/>
    </xf>
    <xf numFmtId="0" fontId="22" fillId="0" borderId="47" xfId="0" applyFont="1" applyBorder="1" applyAlignment="1">
      <alignment horizontal="center" vertical="center" wrapText="1"/>
    </xf>
    <xf numFmtId="0" fontId="22" fillId="0" borderId="17" xfId="0" applyFont="1" applyBorder="1" applyAlignment="1">
      <alignment wrapText="1"/>
    </xf>
    <xf numFmtId="0" fontId="22" fillId="0" borderId="18" xfId="0" applyFont="1" applyBorder="1" applyAlignment="1">
      <alignment wrapText="1"/>
    </xf>
    <xf numFmtId="0" fontId="22" fillId="0" borderId="20" xfId="0" applyFont="1" applyBorder="1" applyAlignment="1">
      <alignment wrapText="1"/>
    </xf>
    <xf numFmtId="0" fontId="22" fillId="0" borderId="32" xfId="0" applyFont="1" applyBorder="1" applyAlignment="1">
      <alignment wrapText="1"/>
    </xf>
    <xf numFmtId="14" fontId="3" fillId="34" borderId="10" xfId="0" applyNumberFormat="1" applyFont="1" applyFill="1" applyBorder="1" applyAlignment="1" applyProtection="1">
      <alignment horizontal="left" vertical="center" wrapText="1"/>
      <protection locked="0"/>
    </xf>
    <xf numFmtId="0" fontId="3" fillId="34" borderId="10" xfId="0" applyFont="1" applyFill="1" applyBorder="1" applyAlignment="1" applyProtection="1">
      <alignment horizontal="left" vertical="center" wrapText="1"/>
      <protection locked="0"/>
    </xf>
    <xf numFmtId="0" fontId="0" fillId="33" borderId="40" xfId="0" applyFill="1" applyBorder="1" applyAlignment="1" applyProtection="1">
      <alignment horizontal="center"/>
      <protection hidden="1"/>
    </xf>
    <xf numFmtId="0" fontId="12" fillId="33" borderId="41" xfId="0" applyFont="1" applyFill="1" applyBorder="1" applyAlignment="1" applyProtection="1">
      <alignment horizontal="right"/>
      <protection hidden="1"/>
    </xf>
    <xf numFmtId="0" fontId="12" fillId="33" borderId="0" xfId="0" applyFont="1" applyFill="1" applyBorder="1" applyAlignment="1" applyProtection="1">
      <alignment horizontal="right"/>
      <protection hidden="1"/>
    </xf>
    <xf numFmtId="0" fontId="0" fillId="34" borderId="1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3" borderId="0" xfId="53" applyFont="1" applyFill="1" applyBorder="1" applyAlignment="1" applyProtection="1">
      <alignment horizontal="left" vertical="top" wrapText="1"/>
      <protection hidden="1"/>
    </xf>
    <xf numFmtId="0" fontId="0" fillId="33" borderId="11" xfId="53" applyFont="1" applyFill="1" applyBorder="1" applyAlignment="1" applyProtection="1">
      <alignment horizontal="left" vertical="top" wrapText="1"/>
      <protection hidden="1"/>
    </xf>
    <xf numFmtId="0" fontId="4" fillId="37" borderId="67" xfId="0" applyFont="1" applyFill="1" applyBorder="1" applyAlignment="1" applyProtection="1">
      <alignment horizontal="center" textRotation="90" wrapText="1"/>
      <protection hidden="1"/>
    </xf>
    <xf numFmtId="0" fontId="4" fillId="37" borderId="57" xfId="0" applyFont="1" applyFill="1" applyBorder="1" applyAlignment="1" applyProtection="1">
      <alignment horizontal="center" textRotation="90" wrapText="1"/>
      <protection hidden="1"/>
    </xf>
    <xf numFmtId="0" fontId="10" fillId="37" borderId="46" xfId="0" applyFont="1" applyFill="1" applyBorder="1" applyAlignment="1" applyProtection="1">
      <alignment horizontal="center" vertical="center" wrapText="1"/>
      <protection hidden="1"/>
    </xf>
    <xf numFmtId="0" fontId="10" fillId="37" borderId="45" xfId="0" applyFont="1" applyFill="1" applyBorder="1" applyAlignment="1" applyProtection="1">
      <alignment horizontal="center" vertical="center" wrapText="1"/>
      <protection hidden="1"/>
    </xf>
    <xf numFmtId="0" fontId="10" fillId="37" borderId="48" xfId="0" applyFont="1" applyFill="1" applyBorder="1" applyAlignment="1" applyProtection="1">
      <alignment horizontal="center" vertical="center" wrapText="1"/>
      <protection hidden="1"/>
    </xf>
    <xf numFmtId="14" fontId="3" fillId="33" borderId="10" xfId="0" applyNumberFormat="1" applyFont="1" applyFill="1" applyBorder="1" applyAlignment="1" applyProtection="1">
      <alignment horizontal="center"/>
      <protection hidden="1"/>
    </xf>
    <xf numFmtId="0" fontId="3" fillId="33" borderId="54" xfId="0" applyFont="1" applyFill="1" applyBorder="1" applyAlignment="1" applyProtection="1">
      <alignment horizontal="left" wrapText="1" shrinkToFit="1"/>
      <protection hidden="1"/>
    </xf>
    <xf numFmtId="0" fontId="3" fillId="33" borderId="40" xfId="0" applyFont="1" applyFill="1" applyBorder="1" applyAlignment="1" applyProtection="1">
      <alignment horizontal="left" wrapText="1" shrinkToFit="1"/>
      <protection hidden="1"/>
    </xf>
    <xf numFmtId="0" fontId="3" fillId="33" borderId="41" xfId="0" applyFont="1" applyFill="1" applyBorder="1" applyAlignment="1" applyProtection="1">
      <alignment horizontal="left" wrapText="1" shrinkToFit="1"/>
      <protection hidden="1"/>
    </xf>
    <xf numFmtId="0" fontId="3" fillId="33" borderId="0" xfId="0" applyFont="1" applyFill="1" applyBorder="1" applyAlignment="1" applyProtection="1">
      <alignment horizontal="left" wrapText="1" shrinkToFit="1"/>
      <protection hidden="1"/>
    </xf>
    <xf numFmtId="0" fontId="0" fillId="0" borderId="0" xfId="53" applyFont="1" applyFill="1" applyBorder="1" applyAlignment="1" applyProtection="1">
      <alignment horizontal="left" vertical="top" wrapText="1"/>
      <protection hidden="1"/>
    </xf>
    <xf numFmtId="0" fontId="0" fillId="0" borderId="11" xfId="53" applyFont="1" applyFill="1" applyBorder="1" applyAlignment="1" applyProtection="1">
      <alignment horizontal="left" vertical="top" wrapText="1"/>
      <protection hidden="1"/>
    </xf>
    <xf numFmtId="0" fontId="4" fillId="37" borderId="68" xfId="0" applyFont="1" applyFill="1" applyBorder="1" applyAlignment="1" applyProtection="1">
      <alignment horizontal="center" textRotation="90"/>
      <protection hidden="1"/>
    </xf>
    <xf numFmtId="0" fontId="4" fillId="37" borderId="50" xfId="0" applyFont="1" applyFill="1" applyBorder="1" applyAlignment="1" applyProtection="1">
      <alignment horizontal="center" textRotation="90"/>
      <protection hidden="1"/>
    </xf>
    <xf numFmtId="0" fontId="4" fillId="37" borderId="69" xfId="0" applyFont="1" applyFill="1" applyBorder="1" applyAlignment="1" applyProtection="1">
      <alignment horizontal="center" textRotation="90" wrapText="1"/>
      <protection hidden="1"/>
    </xf>
    <xf numFmtId="0" fontId="4" fillId="37" borderId="39" xfId="0" applyFont="1" applyFill="1" applyBorder="1" applyAlignment="1" applyProtection="1">
      <alignment horizontal="center" textRotation="90" wrapText="1"/>
      <protection hidden="1"/>
    </xf>
    <xf numFmtId="0" fontId="3" fillId="37" borderId="67" xfId="0" applyFont="1" applyFill="1" applyBorder="1" applyAlignment="1" applyProtection="1">
      <alignment horizontal="center" textRotation="90" wrapText="1"/>
      <protection hidden="1"/>
    </xf>
    <xf numFmtId="0" fontId="3" fillId="37" borderId="52" xfId="0" applyFont="1" applyFill="1" applyBorder="1" applyAlignment="1" applyProtection="1">
      <alignment horizontal="center" textRotation="90" wrapText="1"/>
      <protection hidden="1"/>
    </xf>
    <xf numFmtId="0" fontId="10" fillId="37" borderId="67" xfId="0" applyFont="1" applyFill="1" applyBorder="1" applyAlignment="1" applyProtection="1">
      <alignment horizontal="center" textRotation="90" wrapText="1"/>
      <protection hidden="1"/>
    </xf>
    <xf numFmtId="0" fontId="10" fillId="37" borderId="52" xfId="0" applyFont="1" applyFill="1" applyBorder="1" applyAlignment="1" applyProtection="1">
      <alignment horizontal="center" textRotation="90" wrapText="1"/>
      <protection hidden="1"/>
    </xf>
    <xf numFmtId="0" fontId="19" fillId="33" borderId="41" xfId="53" applyFont="1" applyFill="1" applyBorder="1" applyAlignment="1" applyProtection="1">
      <alignment horizontal="left" vertical="top" wrapText="1" shrinkToFit="1"/>
      <protection hidden="1"/>
    </xf>
    <xf numFmtId="0" fontId="19" fillId="33" borderId="0" xfId="53" applyFont="1" applyFill="1" applyBorder="1" applyAlignment="1" applyProtection="1">
      <alignment horizontal="left" vertical="top" wrapText="1" shrinkToFit="1"/>
      <protection hidden="1"/>
    </xf>
    <xf numFmtId="0" fontId="19" fillId="33" borderId="11" xfId="53" applyFont="1" applyFill="1" applyBorder="1" applyAlignment="1" applyProtection="1">
      <alignment horizontal="left" vertical="top" wrapText="1" shrinkToFit="1"/>
      <protection hidden="1"/>
    </xf>
    <xf numFmtId="0" fontId="3" fillId="34" borderId="12" xfId="61" applyNumberFormat="1" applyFont="1" applyFill="1" applyBorder="1" applyAlignment="1" applyProtection="1">
      <alignment horizontal="left" vertical="center"/>
      <protection locked="0"/>
    </xf>
    <xf numFmtId="0" fontId="4" fillId="37" borderId="68" xfId="0" applyFont="1" applyFill="1" applyBorder="1" applyAlignment="1" applyProtection="1">
      <alignment horizontal="center" textRotation="90" wrapText="1"/>
      <protection hidden="1"/>
    </xf>
    <xf numFmtId="0" fontId="4" fillId="37" borderId="50" xfId="0" applyFont="1" applyFill="1" applyBorder="1" applyAlignment="1" applyProtection="1">
      <alignment horizontal="center" textRotation="90" wrapText="1"/>
      <protection hidden="1"/>
    </xf>
    <xf numFmtId="0" fontId="4" fillId="37" borderId="45" xfId="0" applyFont="1" applyFill="1" applyBorder="1" applyAlignment="1" applyProtection="1">
      <alignment horizontal="center" vertical="center" wrapText="1"/>
      <protection hidden="1"/>
    </xf>
    <xf numFmtId="0" fontId="5" fillId="36" borderId="42" xfId="0" applyFont="1" applyFill="1" applyBorder="1" applyAlignment="1" applyProtection="1">
      <alignment horizontal="left" vertical="center"/>
      <protection hidden="1"/>
    </xf>
    <xf numFmtId="0" fontId="5" fillId="36" borderId="43" xfId="0" applyFont="1" applyFill="1" applyBorder="1" applyAlignment="1" applyProtection="1">
      <alignment horizontal="left" vertical="center"/>
      <protection hidden="1"/>
    </xf>
    <xf numFmtId="0" fontId="5" fillId="36" borderId="44" xfId="0" applyFont="1" applyFill="1" applyBorder="1" applyAlignment="1" applyProtection="1">
      <alignment horizontal="left" vertical="center"/>
      <protection hidden="1"/>
    </xf>
    <xf numFmtId="0" fontId="17" fillId="37" borderId="46" xfId="0" applyFont="1" applyFill="1" applyBorder="1" applyAlignment="1" applyProtection="1">
      <alignment horizontal="center" vertical="center" wrapText="1"/>
      <protection hidden="1"/>
    </xf>
    <xf numFmtId="0" fontId="17" fillId="37" borderId="70" xfId="0" applyFont="1" applyFill="1" applyBorder="1" applyAlignment="1" applyProtection="1">
      <alignment horizontal="center" vertical="center" wrapText="1"/>
      <protection hidden="1"/>
    </xf>
    <xf numFmtId="0" fontId="4" fillId="37" borderId="69" xfId="0" applyFont="1" applyFill="1" applyBorder="1" applyAlignment="1" applyProtection="1">
      <alignment horizontal="center" vertical="center" textRotation="90" wrapText="1"/>
      <protection hidden="1"/>
    </xf>
    <xf numFmtId="0" fontId="4" fillId="37" borderId="39" xfId="0" applyFont="1" applyFill="1" applyBorder="1" applyAlignment="1" applyProtection="1">
      <alignment horizontal="center" vertical="center" textRotation="90" wrapText="1"/>
      <protection hidden="1"/>
    </xf>
    <xf numFmtId="0" fontId="4" fillId="37" borderId="71" xfId="0" applyFont="1" applyFill="1" applyBorder="1" applyAlignment="1" applyProtection="1">
      <alignment horizontal="center" textRotation="90" wrapText="1"/>
      <protection hidden="1"/>
    </xf>
    <xf numFmtId="0" fontId="4" fillId="37" borderId="51" xfId="0" applyFont="1" applyFill="1" applyBorder="1" applyAlignment="1" applyProtection="1">
      <alignment horizontal="center" textRotation="90" wrapText="1"/>
      <protection hidden="1"/>
    </xf>
    <xf numFmtId="0" fontId="3" fillId="0" borderId="14" xfId="0" applyFont="1" applyFill="1" applyBorder="1" applyAlignment="1" applyProtection="1">
      <alignment horizontal="left" vertical="center"/>
      <protection hidden="1"/>
    </xf>
    <xf numFmtId="0" fontId="3" fillId="0" borderId="26" xfId="0" applyFont="1" applyFill="1" applyBorder="1" applyAlignment="1" applyProtection="1">
      <alignment horizontal="left" vertical="center"/>
      <protection hidden="1"/>
    </xf>
    <xf numFmtId="0" fontId="3" fillId="34" borderId="26" xfId="0" applyFont="1" applyFill="1" applyBorder="1" applyAlignment="1" applyProtection="1">
      <alignment horizontal="left" vertical="center" indent="1"/>
      <protection locked="0"/>
    </xf>
    <xf numFmtId="0" fontId="3" fillId="34" borderId="37" xfId="0" applyFont="1" applyFill="1" applyBorder="1" applyAlignment="1" applyProtection="1">
      <alignment horizontal="left" vertical="center" indent="1"/>
      <protection locked="0"/>
    </xf>
    <xf numFmtId="0" fontId="4" fillId="37" borderId="49" xfId="0" applyFont="1" applyFill="1" applyBorder="1" applyAlignment="1" applyProtection="1">
      <alignment horizontal="center" vertical="center" wrapText="1"/>
      <protection hidden="1"/>
    </xf>
    <xf numFmtId="0" fontId="4" fillId="38" borderId="48" xfId="0" applyFont="1" applyFill="1" applyBorder="1" applyAlignment="1" applyProtection="1">
      <alignment horizontal="center" textRotation="90" wrapText="1"/>
      <protection hidden="1"/>
    </xf>
    <xf numFmtId="0" fontId="4" fillId="38" borderId="53" xfId="0" applyFont="1" applyFill="1" applyBorder="1" applyAlignment="1" applyProtection="1">
      <alignment horizontal="center" textRotation="90" wrapText="1"/>
      <protection hidden="1"/>
    </xf>
    <xf numFmtId="0" fontId="10" fillId="37" borderId="69" xfId="0" applyFont="1" applyFill="1" applyBorder="1" applyAlignment="1" applyProtection="1">
      <alignment horizontal="center" textRotation="90" wrapText="1"/>
      <protection hidden="1"/>
    </xf>
    <xf numFmtId="0" fontId="10" fillId="37" borderId="72" xfId="0" applyFont="1" applyFill="1" applyBorder="1" applyAlignment="1" applyProtection="1">
      <alignment horizontal="center" textRotation="90" wrapText="1"/>
      <protection hidden="1"/>
    </xf>
    <xf numFmtId="0" fontId="4" fillId="38" borderId="71" xfId="0" applyFont="1" applyFill="1" applyBorder="1" applyAlignment="1" applyProtection="1">
      <alignment horizontal="center" textRotation="90" wrapText="1"/>
      <protection hidden="1"/>
    </xf>
    <xf numFmtId="0" fontId="4" fillId="38" borderId="73" xfId="0" applyFont="1" applyFill="1" applyBorder="1" applyAlignment="1" applyProtection="1">
      <alignment horizontal="center" textRotation="90" wrapText="1"/>
      <protection hidden="1"/>
    </xf>
    <xf numFmtId="0" fontId="4" fillId="37" borderId="46" xfId="0" applyFont="1" applyFill="1" applyBorder="1" applyAlignment="1" applyProtection="1">
      <alignment horizontal="center" textRotation="90" wrapText="1"/>
      <protection hidden="1"/>
    </xf>
    <xf numFmtId="0" fontId="4" fillId="37" borderId="74" xfId="0" applyFont="1" applyFill="1" applyBorder="1" applyAlignment="1" applyProtection="1">
      <alignment horizontal="center" textRotation="90" wrapText="1"/>
      <protection hidden="1"/>
    </xf>
    <xf numFmtId="0" fontId="10" fillId="37" borderId="71" xfId="0" applyFont="1" applyFill="1" applyBorder="1" applyAlignment="1" applyProtection="1">
      <alignment horizontal="center" textRotation="90" wrapText="1"/>
      <protection hidden="1"/>
    </xf>
    <xf numFmtId="0" fontId="10" fillId="37" borderId="73" xfId="0" applyFont="1" applyFill="1" applyBorder="1" applyAlignment="1" applyProtection="1">
      <alignment horizontal="center" textRotation="90" wrapText="1"/>
      <protection hidden="1"/>
    </xf>
    <xf numFmtId="0" fontId="10" fillId="37" borderId="57" xfId="0" applyFont="1" applyFill="1" applyBorder="1" applyAlignment="1" applyProtection="1">
      <alignment horizontal="center" textRotation="90" wrapText="1"/>
      <protection hidden="1"/>
    </xf>
    <xf numFmtId="0" fontId="3" fillId="34" borderId="26" xfId="0" applyFont="1" applyFill="1" applyBorder="1" applyAlignment="1" applyProtection="1">
      <alignment horizontal="left" vertical="center"/>
      <protection hidden="1"/>
    </xf>
    <xf numFmtId="0" fontId="3" fillId="34" borderId="37" xfId="0" applyFont="1" applyFill="1" applyBorder="1" applyAlignment="1" applyProtection="1">
      <alignment horizontal="left" vertical="center"/>
      <protection hidden="1"/>
    </xf>
    <xf numFmtId="0" fontId="4" fillId="38" borderId="51" xfId="0" applyFont="1" applyFill="1" applyBorder="1" applyAlignment="1" applyProtection="1">
      <alignment horizontal="center" textRotation="90" wrapText="1"/>
      <protection hidden="1"/>
    </xf>
    <xf numFmtId="0" fontId="4" fillId="37" borderId="52" xfId="0" applyFont="1" applyFill="1" applyBorder="1" applyAlignment="1" applyProtection="1">
      <alignment horizontal="center" textRotation="90" wrapText="1"/>
      <protection hidden="1"/>
    </xf>
    <xf numFmtId="0" fontId="4" fillId="37" borderId="46" xfId="0" applyFont="1" applyFill="1" applyBorder="1" applyAlignment="1" applyProtection="1">
      <alignment horizontal="center" vertical="center" wrapText="1"/>
      <protection hidden="1"/>
    </xf>
    <xf numFmtId="0" fontId="4" fillId="37" borderId="48" xfId="0" applyFont="1" applyFill="1" applyBorder="1" applyAlignment="1" applyProtection="1">
      <alignment horizontal="center" vertical="center" wrapText="1"/>
      <protection hidden="1"/>
    </xf>
    <xf numFmtId="0" fontId="4" fillId="37" borderId="69" xfId="0" applyFont="1" applyFill="1" applyBorder="1" applyAlignment="1" applyProtection="1">
      <alignment horizontal="center" vertical="center" wrapText="1"/>
      <protection hidden="1"/>
    </xf>
    <xf numFmtId="0" fontId="4" fillId="37" borderId="39"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left" vertical="center"/>
      <protection hidden="1"/>
    </xf>
    <xf numFmtId="0" fontId="0" fillId="0" borderId="26" xfId="0" applyFont="1" applyFill="1" applyBorder="1" applyAlignment="1" applyProtection="1">
      <alignment horizontal="left" vertical="center"/>
      <protection hidden="1"/>
    </xf>
    <xf numFmtId="0" fontId="3" fillId="34" borderId="12" xfId="61" applyNumberFormat="1" applyFont="1" applyFill="1" applyBorder="1" applyAlignment="1" applyProtection="1">
      <alignment horizontal="left" vertical="center"/>
      <protection hidden="1"/>
    </xf>
    <xf numFmtId="0" fontId="4" fillId="38" borderId="46" xfId="0" applyFont="1" applyFill="1" applyBorder="1" applyAlignment="1" applyProtection="1">
      <alignment horizontal="center" textRotation="90" wrapText="1"/>
      <protection hidden="1"/>
    </xf>
    <xf numFmtId="0" fontId="4" fillId="38" borderId="75" xfId="0" applyFont="1" applyFill="1" applyBorder="1" applyAlignment="1" applyProtection="1">
      <alignment horizontal="center" textRotation="90" wrapText="1"/>
      <protection hidden="1"/>
    </xf>
    <xf numFmtId="0" fontId="4" fillId="37" borderId="72" xfId="0" applyFont="1" applyFill="1" applyBorder="1" applyAlignment="1" applyProtection="1">
      <alignment horizontal="center" textRotation="90" wrapText="1"/>
      <protection hidden="1"/>
    </xf>
    <xf numFmtId="0" fontId="12" fillId="37" borderId="67" xfId="0" applyFont="1" applyFill="1" applyBorder="1" applyAlignment="1" applyProtection="1">
      <alignment horizontal="center" textRotation="90" wrapText="1"/>
      <protection hidden="1"/>
    </xf>
    <xf numFmtId="0" fontId="12" fillId="37" borderId="52" xfId="0" applyFont="1" applyFill="1" applyBorder="1" applyAlignment="1" applyProtection="1">
      <alignment horizontal="center" textRotation="90" wrapText="1"/>
      <protection hidden="1"/>
    </xf>
    <xf numFmtId="0" fontId="4" fillId="37" borderId="0" xfId="0" applyFont="1" applyFill="1" applyBorder="1" applyAlignment="1" applyProtection="1">
      <alignment horizontal="center" vertical="center" wrapText="1"/>
      <protection hidden="1"/>
    </xf>
    <xf numFmtId="0" fontId="3" fillId="34" borderId="12" xfId="0" applyNumberFormat="1" applyFont="1" applyFill="1" applyBorder="1" applyAlignment="1" applyProtection="1">
      <alignment horizontal="center" vertical="center"/>
      <protection locked="0"/>
    </xf>
    <xf numFmtId="0" fontId="5" fillId="36" borderId="76" xfId="0" applyFont="1" applyFill="1" applyBorder="1" applyAlignment="1" applyProtection="1">
      <alignment horizontal="left" vertical="center"/>
      <protection hidden="1"/>
    </xf>
    <xf numFmtId="0" fontId="3" fillId="0" borderId="12" xfId="0" applyFont="1" applyFill="1" applyBorder="1" applyAlignment="1" applyProtection="1">
      <alignment horizontal="left" vertical="center"/>
      <protection hidden="1"/>
    </xf>
    <xf numFmtId="0" fontId="3" fillId="34" borderId="26" xfId="0" applyFont="1" applyFill="1" applyBorder="1" applyAlignment="1" applyProtection="1">
      <alignment horizontal="left" vertical="center"/>
      <protection locked="0"/>
    </xf>
    <xf numFmtId="0" fontId="3" fillId="34" borderId="37" xfId="0" applyFont="1" applyFill="1" applyBorder="1" applyAlignment="1" applyProtection="1">
      <alignment horizontal="left" vertical="center"/>
      <protection locked="0"/>
    </xf>
    <xf numFmtId="0" fontId="3" fillId="34" borderId="26" xfId="0" applyNumberFormat="1" applyFont="1" applyFill="1" applyBorder="1" applyAlignment="1" applyProtection="1">
      <alignment horizontal="left" vertical="center"/>
      <protection locked="0"/>
    </xf>
    <xf numFmtId="0" fontId="3" fillId="34" borderId="37" xfId="0" applyNumberFormat="1" applyFont="1" applyFill="1" applyBorder="1" applyAlignment="1" applyProtection="1">
      <alignment horizontal="left" vertical="center"/>
      <protection locked="0"/>
    </xf>
    <xf numFmtId="0" fontId="10" fillId="37" borderId="41" xfId="0" applyFont="1" applyFill="1" applyBorder="1" applyAlignment="1" applyProtection="1">
      <alignment horizontal="center" vertical="center" wrapText="1"/>
      <protection hidden="1"/>
    </xf>
    <xf numFmtId="0" fontId="10" fillId="37" borderId="0" xfId="0" applyFont="1" applyFill="1" applyBorder="1" applyAlignment="1" applyProtection="1">
      <alignment horizontal="center" vertical="center" wrapText="1"/>
      <protection hidden="1"/>
    </xf>
    <xf numFmtId="0" fontId="10" fillId="37" borderId="53" xfId="0" applyFont="1" applyFill="1" applyBorder="1" applyAlignment="1" applyProtection="1">
      <alignment horizontal="center" vertical="center" wrapText="1"/>
      <protection hidden="1"/>
    </xf>
    <xf numFmtId="0" fontId="3" fillId="34" borderId="12" xfId="66" applyNumberFormat="1" applyFont="1" applyFill="1" applyBorder="1" applyAlignment="1" applyProtection="1">
      <alignment horizontal="left" vertical="center"/>
      <protection hidden="1"/>
    </xf>
    <xf numFmtId="0" fontId="22" fillId="0" borderId="42"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3" xfId="0" applyFont="1" applyBorder="1" applyAlignment="1">
      <alignment horizontal="center" vertical="center" wrapText="1"/>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ährung 2" xfId="63"/>
    <cellStyle name="Währung 3" xfId="64"/>
    <cellStyle name="Währung 3 2" xfId="65"/>
    <cellStyle name="Währung 4" xfId="66"/>
    <cellStyle name="Warnender Text" xfId="67"/>
    <cellStyle name="Zelle überprüfen" xfId="68"/>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142875</xdr:colOff>
      <xdr:row>0</xdr:row>
      <xdr:rowOff>0</xdr:rowOff>
    </xdr:from>
    <xdr:to>
      <xdr:col>24</xdr:col>
      <xdr:colOff>685800</xdr:colOff>
      <xdr:row>2</xdr:row>
      <xdr:rowOff>0</xdr:rowOff>
    </xdr:to>
    <xdr:pic>
      <xdr:nvPicPr>
        <xdr:cNvPr id="1" name="Picture 14"/>
        <xdr:cNvPicPr preferRelativeResize="1">
          <a:picLocks noChangeAspect="1"/>
        </xdr:cNvPicPr>
      </xdr:nvPicPr>
      <xdr:blipFill>
        <a:blip r:embed="rId1"/>
        <a:srcRect t="35877" r="11869" b="12977"/>
        <a:stretch>
          <a:fillRect/>
        </a:stretch>
      </xdr:blipFill>
      <xdr:spPr>
        <a:xfrm>
          <a:off x="12401550" y="0"/>
          <a:ext cx="2828925" cy="638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142875</xdr:colOff>
      <xdr:row>0</xdr:row>
      <xdr:rowOff>0</xdr:rowOff>
    </xdr:from>
    <xdr:to>
      <xdr:col>33</xdr:col>
      <xdr:colOff>609600</xdr:colOff>
      <xdr:row>2</xdr:row>
      <xdr:rowOff>0</xdr:rowOff>
    </xdr:to>
    <xdr:pic>
      <xdr:nvPicPr>
        <xdr:cNvPr id="1" name="Picture 14"/>
        <xdr:cNvPicPr preferRelativeResize="1">
          <a:picLocks noChangeAspect="1"/>
        </xdr:cNvPicPr>
      </xdr:nvPicPr>
      <xdr:blipFill>
        <a:blip r:embed="rId1"/>
        <a:srcRect t="35877" r="11869" b="12977"/>
        <a:stretch>
          <a:fillRect/>
        </a:stretch>
      </xdr:blipFill>
      <xdr:spPr>
        <a:xfrm>
          <a:off x="12715875" y="0"/>
          <a:ext cx="2828925" cy="6381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219075</xdr:colOff>
      <xdr:row>0</xdr:row>
      <xdr:rowOff>0</xdr:rowOff>
    </xdr:from>
    <xdr:to>
      <xdr:col>25</xdr:col>
      <xdr:colOff>733425</xdr:colOff>
      <xdr:row>2</xdr:row>
      <xdr:rowOff>0</xdr:rowOff>
    </xdr:to>
    <xdr:pic>
      <xdr:nvPicPr>
        <xdr:cNvPr id="1" name="Picture 14"/>
        <xdr:cNvPicPr preferRelativeResize="1">
          <a:picLocks noChangeAspect="1"/>
        </xdr:cNvPicPr>
      </xdr:nvPicPr>
      <xdr:blipFill>
        <a:blip r:embed="rId1"/>
        <a:srcRect t="35877" r="11869" b="12977"/>
        <a:stretch>
          <a:fillRect/>
        </a:stretch>
      </xdr:blipFill>
      <xdr:spPr>
        <a:xfrm>
          <a:off x="14420850" y="0"/>
          <a:ext cx="2828925" cy="6381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314325</xdr:colOff>
      <xdr:row>0</xdr:row>
      <xdr:rowOff>0</xdr:rowOff>
    </xdr:from>
    <xdr:to>
      <xdr:col>35</xdr:col>
      <xdr:colOff>857250</xdr:colOff>
      <xdr:row>2</xdr:row>
      <xdr:rowOff>0</xdr:rowOff>
    </xdr:to>
    <xdr:pic>
      <xdr:nvPicPr>
        <xdr:cNvPr id="1" name="Picture 14"/>
        <xdr:cNvPicPr preferRelativeResize="1">
          <a:picLocks noChangeAspect="1"/>
        </xdr:cNvPicPr>
      </xdr:nvPicPr>
      <xdr:blipFill>
        <a:blip r:embed="rId1"/>
        <a:srcRect t="35877" r="11869" b="12977"/>
        <a:stretch>
          <a:fillRect/>
        </a:stretch>
      </xdr:blipFill>
      <xdr:spPr>
        <a:xfrm>
          <a:off x="15373350" y="0"/>
          <a:ext cx="2828925" cy="6381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Y30"/>
  <sheetViews>
    <sheetView showGridLines="0" tabSelected="1" zoomScaleSheetLayoutView="100" workbookViewId="0" topLeftCell="A1">
      <selection activeCell="B3" sqref="B3:J3"/>
    </sheetView>
  </sheetViews>
  <sheetFormatPr defaultColWidth="11.421875" defaultRowHeight="12.75"/>
  <cols>
    <col min="1" max="1" width="10.00390625" style="72" customWidth="1"/>
    <col min="2" max="3" width="6.00390625" style="72" customWidth="1"/>
    <col min="4" max="4" width="6.421875" style="72" customWidth="1"/>
    <col min="5" max="5" width="7.28125" style="72" customWidth="1"/>
    <col min="6" max="6" width="13.140625" style="72" customWidth="1"/>
    <col min="7" max="7" width="12.7109375" style="72" customWidth="1"/>
    <col min="8" max="8" width="32.8515625" style="72" customWidth="1"/>
    <col min="9" max="9" width="7.28125" style="72" customWidth="1"/>
    <col min="10" max="10" width="10.28125" style="72" customWidth="1"/>
    <col min="11" max="11" width="11.28125" style="72" customWidth="1"/>
    <col min="12" max="12" width="6.7109375" style="72" customWidth="1"/>
    <col min="13" max="13" width="8.7109375" style="72" bestFit="1" customWidth="1"/>
    <col min="14" max="14" width="5.421875" style="72" customWidth="1"/>
    <col min="15" max="15" width="7.421875" style="72" customWidth="1"/>
    <col min="16" max="16" width="9.57421875" style="72" customWidth="1"/>
    <col min="17" max="17" width="9.7109375" style="72" customWidth="1"/>
    <col min="18" max="18" width="5.421875" style="72" customWidth="1"/>
    <col min="19" max="19" width="7.57421875" style="72" customWidth="1"/>
    <col min="20" max="22" width="5.421875" style="72" customWidth="1"/>
    <col min="23" max="23" width="8.28125" style="72" bestFit="1" customWidth="1"/>
    <col min="24" max="24" width="9.7109375" style="72" customWidth="1"/>
    <col min="25" max="25" width="11.28125" style="72" customWidth="1"/>
    <col min="26" max="16384" width="11.421875" style="72" customWidth="1"/>
  </cols>
  <sheetData>
    <row r="1" ht="23.25" customHeight="1"/>
    <row r="2" spans="1:25" ht="27">
      <c r="A2" s="73" t="s">
        <v>572</v>
      </c>
      <c r="F2" s="74"/>
      <c r="G2" s="74"/>
      <c r="H2" s="75"/>
      <c r="I2" s="75"/>
      <c r="J2" s="75"/>
      <c r="K2" s="75"/>
      <c r="L2" s="75"/>
      <c r="T2" s="75"/>
      <c r="U2" s="75"/>
      <c r="V2" s="75"/>
      <c r="W2" s="75"/>
      <c r="X2" s="75"/>
      <c r="Y2" s="75"/>
    </row>
    <row r="3" spans="1:25" ht="12.75">
      <c r="A3" s="262" t="s">
        <v>8</v>
      </c>
      <c r="B3" s="348"/>
      <c r="C3" s="348"/>
      <c r="D3" s="348"/>
      <c r="E3" s="348"/>
      <c r="F3" s="348"/>
      <c r="G3" s="348"/>
      <c r="H3" s="348"/>
      <c r="I3" s="348"/>
      <c r="J3" s="349"/>
      <c r="K3" s="346" t="s">
        <v>16</v>
      </c>
      <c r="L3" s="347"/>
      <c r="M3" s="347"/>
      <c r="N3" s="333"/>
      <c r="O3" s="333"/>
      <c r="P3" s="333"/>
      <c r="Q3" s="333"/>
      <c r="R3" s="333"/>
      <c r="S3" s="333"/>
      <c r="T3" s="333"/>
      <c r="U3" s="333"/>
      <c r="V3" s="333"/>
      <c r="W3" s="333"/>
      <c r="X3" s="333"/>
      <c r="Y3" s="333"/>
    </row>
    <row r="4" spans="1:25" ht="12.75">
      <c r="A4" s="262" t="s">
        <v>9</v>
      </c>
      <c r="B4" s="348"/>
      <c r="C4" s="348"/>
      <c r="D4" s="348"/>
      <c r="E4" s="348"/>
      <c r="F4" s="348"/>
      <c r="G4" s="348"/>
      <c r="H4" s="348"/>
      <c r="I4" s="348"/>
      <c r="J4" s="349"/>
      <c r="K4" s="346" t="s">
        <v>60</v>
      </c>
      <c r="L4" s="347"/>
      <c r="M4" s="347"/>
      <c r="N4" s="333"/>
      <c r="O4" s="333"/>
      <c r="P4" s="333"/>
      <c r="Q4" s="333"/>
      <c r="R4" s="333"/>
      <c r="S4" s="333"/>
      <c r="T4" s="333"/>
      <c r="U4" s="333"/>
      <c r="V4" s="333"/>
      <c r="W4" s="333"/>
      <c r="X4" s="333"/>
      <c r="Y4" s="333"/>
    </row>
    <row r="5" spans="1:25" ht="12.75">
      <c r="A5" s="262" t="s">
        <v>329</v>
      </c>
      <c r="B5" s="348"/>
      <c r="C5" s="348"/>
      <c r="D5" s="348"/>
      <c r="E5" s="348"/>
      <c r="F5" s="348"/>
      <c r="G5" s="348"/>
      <c r="H5" s="348"/>
      <c r="I5" s="348"/>
      <c r="J5" s="349"/>
      <c r="K5" s="346" t="s">
        <v>330</v>
      </c>
      <c r="L5" s="347"/>
      <c r="M5" s="347"/>
      <c r="N5" s="333"/>
      <c r="O5" s="333"/>
      <c r="P5" s="333"/>
      <c r="Q5" s="333"/>
      <c r="R5" s="333"/>
      <c r="S5" s="333"/>
      <c r="T5" s="333"/>
      <c r="U5" s="333"/>
      <c r="V5" s="333"/>
      <c r="W5" s="333"/>
      <c r="X5" s="333"/>
      <c r="Y5" s="333"/>
    </row>
    <row r="6" spans="1:25" s="168" customFormat="1" ht="18.75" customHeight="1" thickBot="1">
      <c r="A6" s="85">
        <v>1</v>
      </c>
      <c r="B6" s="86">
        <v>2</v>
      </c>
      <c r="C6" s="86">
        <v>3</v>
      </c>
      <c r="D6" s="86">
        <v>4</v>
      </c>
      <c r="E6" s="86">
        <v>5</v>
      </c>
      <c r="F6" s="86">
        <v>6</v>
      </c>
      <c r="G6" s="86">
        <v>7</v>
      </c>
      <c r="H6" s="86">
        <v>8</v>
      </c>
      <c r="I6" s="86">
        <v>9</v>
      </c>
      <c r="J6" s="86">
        <v>10</v>
      </c>
      <c r="K6" s="86">
        <v>11</v>
      </c>
      <c r="L6" s="86">
        <v>12</v>
      </c>
      <c r="M6" s="86">
        <v>13</v>
      </c>
      <c r="N6" s="86">
        <v>14</v>
      </c>
      <c r="O6" s="86">
        <v>15</v>
      </c>
      <c r="P6" s="86">
        <v>16</v>
      </c>
      <c r="Q6" s="86">
        <v>17</v>
      </c>
      <c r="R6" s="86">
        <v>18</v>
      </c>
      <c r="S6" s="86">
        <v>19</v>
      </c>
      <c r="T6" s="86">
        <v>20</v>
      </c>
      <c r="U6" s="86">
        <v>21</v>
      </c>
      <c r="V6" s="86">
        <v>22</v>
      </c>
      <c r="W6" s="86">
        <v>23</v>
      </c>
      <c r="X6" s="86">
        <v>24</v>
      </c>
      <c r="Y6" s="167">
        <v>25</v>
      </c>
    </row>
    <row r="7" spans="1:25" ht="13.5" thickBot="1">
      <c r="A7" s="89" t="s">
        <v>0</v>
      </c>
      <c r="B7" s="90"/>
      <c r="C7" s="90"/>
      <c r="D7" s="90"/>
      <c r="E7" s="90"/>
      <c r="F7" s="90"/>
      <c r="G7" s="90"/>
      <c r="H7" s="91"/>
      <c r="I7" s="89" t="s">
        <v>1</v>
      </c>
      <c r="J7" s="92"/>
      <c r="K7" s="92"/>
      <c r="L7" s="92"/>
      <c r="M7" s="93"/>
      <c r="N7" s="337" t="s">
        <v>35</v>
      </c>
      <c r="O7" s="338"/>
      <c r="P7" s="338"/>
      <c r="Q7" s="339"/>
      <c r="R7" s="337" t="s">
        <v>34</v>
      </c>
      <c r="S7" s="338"/>
      <c r="T7" s="338"/>
      <c r="U7" s="338"/>
      <c r="V7" s="338"/>
      <c r="W7" s="339"/>
      <c r="X7" s="97"/>
      <c r="Y7" s="98" t="s">
        <v>2</v>
      </c>
    </row>
    <row r="8" spans="1:25" s="169" customFormat="1" ht="45" customHeight="1">
      <c r="A8" s="334" t="s">
        <v>55</v>
      </c>
      <c r="B8" s="350" t="s">
        <v>295</v>
      </c>
      <c r="C8" s="336"/>
      <c r="D8" s="336"/>
      <c r="E8" s="342" t="s">
        <v>331</v>
      </c>
      <c r="F8" s="99"/>
      <c r="G8" s="99"/>
      <c r="H8" s="100"/>
      <c r="I8" s="322" t="s">
        <v>37</v>
      </c>
      <c r="J8" s="310" t="s">
        <v>294</v>
      </c>
      <c r="K8" s="312" t="s">
        <v>26</v>
      </c>
      <c r="L8" s="313"/>
      <c r="M8" s="314"/>
      <c r="N8" s="340" t="s">
        <v>304</v>
      </c>
      <c r="O8" s="341"/>
      <c r="P8" s="344" t="s">
        <v>313</v>
      </c>
      <c r="Q8" s="328" t="s">
        <v>41</v>
      </c>
      <c r="R8" s="334" t="s">
        <v>28</v>
      </c>
      <c r="S8" s="328" t="s">
        <v>54</v>
      </c>
      <c r="T8" s="336" t="s">
        <v>307</v>
      </c>
      <c r="U8" s="336"/>
      <c r="V8" s="336"/>
      <c r="W8" s="328" t="s">
        <v>17</v>
      </c>
      <c r="X8" s="324" t="s">
        <v>312</v>
      </c>
      <c r="Y8" s="326" t="s">
        <v>42</v>
      </c>
    </row>
    <row r="9" spans="1:25" ht="102.75" customHeight="1" thickBot="1">
      <c r="A9" s="335"/>
      <c r="B9" s="107" t="s">
        <v>52</v>
      </c>
      <c r="C9" s="107" t="s">
        <v>53</v>
      </c>
      <c r="D9" s="254" t="s">
        <v>13</v>
      </c>
      <c r="E9" s="343"/>
      <c r="F9" s="114" t="s">
        <v>11</v>
      </c>
      <c r="G9" s="110" t="s">
        <v>12</v>
      </c>
      <c r="H9" s="111" t="s">
        <v>18</v>
      </c>
      <c r="I9" s="323"/>
      <c r="J9" s="311"/>
      <c r="K9" s="106" t="s">
        <v>10</v>
      </c>
      <c r="L9" s="113" t="s">
        <v>56</v>
      </c>
      <c r="M9" s="108" t="s">
        <v>36</v>
      </c>
      <c r="N9" s="193" t="s">
        <v>40</v>
      </c>
      <c r="O9" s="194" t="s">
        <v>33</v>
      </c>
      <c r="P9" s="345"/>
      <c r="Q9" s="329"/>
      <c r="R9" s="335"/>
      <c r="S9" s="329"/>
      <c r="T9" s="113" t="s">
        <v>22</v>
      </c>
      <c r="U9" s="115" t="s">
        <v>23</v>
      </c>
      <c r="V9" s="115" t="s">
        <v>24</v>
      </c>
      <c r="W9" s="329"/>
      <c r="X9" s="325"/>
      <c r="Y9" s="327"/>
    </row>
    <row r="10" spans="1:25" ht="41.25" customHeight="1">
      <c r="A10" s="13"/>
      <c r="B10" s="14"/>
      <c r="C10" s="14"/>
      <c r="D10" s="255">
        <f>'Reisekosten Inland (NR)'!D10</f>
        <v>0</v>
      </c>
      <c r="E10" s="263"/>
      <c r="F10" s="36"/>
      <c r="G10" s="15"/>
      <c r="H10" s="266"/>
      <c r="I10" s="269"/>
      <c r="J10" s="16"/>
      <c r="K10" s="23"/>
      <c r="L10" s="47"/>
      <c r="M10" s="27">
        <f>'Reisekosten Inland (NR)'!M10</f>
        <v>0</v>
      </c>
      <c r="N10" s="23"/>
      <c r="O10" s="17"/>
      <c r="P10" s="57"/>
      <c r="Q10" s="27">
        <f>'Reisekosten Inland (NR)'!R10</f>
        <v>0</v>
      </c>
      <c r="R10" s="250"/>
      <c r="S10" s="247">
        <f>'Reisekosten Inland (NR)'!Y10</f>
        <v>0</v>
      </c>
      <c r="T10" s="23"/>
      <c r="U10" s="17"/>
      <c r="V10" s="233"/>
      <c r="W10" s="230">
        <f>'Reisekosten Inland (NR)'!AF10</f>
        <v>0</v>
      </c>
      <c r="X10" s="32"/>
      <c r="Y10" s="64">
        <f>'Reisekosten Inland (NR)'!AH10</f>
        <v>0</v>
      </c>
    </row>
    <row r="11" spans="1:25" ht="41.25" customHeight="1">
      <c r="A11" s="54"/>
      <c r="B11" s="7"/>
      <c r="C11" s="7"/>
      <c r="D11" s="256">
        <f>'Reisekosten Inland (NR)'!D11</f>
        <v>0</v>
      </c>
      <c r="E11" s="264"/>
      <c r="F11" s="281"/>
      <c r="G11" s="30"/>
      <c r="H11" s="267"/>
      <c r="I11" s="270"/>
      <c r="J11" s="9"/>
      <c r="K11" s="24"/>
      <c r="L11" s="46"/>
      <c r="M11" s="28">
        <f>'Reisekosten Inland (NR)'!M11</f>
        <v>0</v>
      </c>
      <c r="N11" s="24"/>
      <c r="O11" s="22"/>
      <c r="P11" s="56"/>
      <c r="Q11" s="28">
        <f>'Reisekosten Inland (NR)'!R11</f>
        <v>0</v>
      </c>
      <c r="R11" s="251"/>
      <c r="S11" s="248">
        <f>'Reisekosten Inland (NR)'!Y11</f>
        <v>0</v>
      </c>
      <c r="T11" s="24"/>
      <c r="U11" s="22"/>
      <c r="V11" s="234"/>
      <c r="W11" s="231">
        <f>'Reisekosten Inland (NR)'!AF11</f>
        <v>0</v>
      </c>
      <c r="X11" s="33"/>
      <c r="Y11" s="65">
        <f>'Reisekosten Inland (NR)'!AH11</f>
        <v>0</v>
      </c>
    </row>
    <row r="12" spans="1:25" ht="41.25" customHeight="1">
      <c r="A12" s="293"/>
      <c r="B12" s="294"/>
      <c r="C12" s="294"/>
      <c r="D12" s="256">
        <f>'Reisekosten Inland (NR)'!D12</f>
        <v>0</v>
      </c>
      <c r="E12" s="264"/>
      <c r="F12" s="37"/>
      <c r="G12" s="30"/>
      <c r="H12" s="267"/>
      <c r="I12" s="270"/>
      <c r="J12" s="9"/>
      <c r="K12" s="24"/>
      <c r="L12" s="46"/>
      <c r="M12" s="28">
        <f>'Reisekosten Inland (NR)'!M12</f>
        <v>0</v>
      </c>
      <c r="N12" s="24"/>
      <c r="O12" s="22"/>
      <c r="P12" s="56"/>
      <c r="Q12" s="28">
        <f>'Reisekosten Inland (NR)'!R12</f>
        <v>0</v>
      </c>
      <c r="R12" s="251"/>
      <c r="S12" s="248">
        <f>'Reisekosten Inland (NR)'!Y12</f>
        <v>0</v>
      </c>
      <c r="T12" s="24"/>
      <c r="U12" s="22"/>
      <c r="V12" s="234"/>
      <c r="W12" s="231">
        <f>'Reisekosten Inland (NR)'!AF12</f>
        <v>0</v>
      </c>
      <c r="X12" s="33"/>
      <c r="Y12" s="65">
        <f>'Reisekosten Inland (NR)'!AH12</f>
        <v>0</v>
      </c>
    </row>
    <row r="13" spans="1:25" ht="41.25" customHeight="1">
      <c r="A13" s="8"/>
      <c r="B13" s="7"/>
      <c r="C13" s="7"/>
      <c r="D13" s="256">
        <f>'Reisekosten Inland (NR)'!D13</f>
        <v>0</v>
      </c>
      <c r="E13" s="264"/>
      <c r="F13" s="37"/>
      <c r="G13" s="30"/>
      <c r="H13" s="267"/>
      <c r="I13" s="270"/>
      <c r="J13" s="9"/>
      <c r="K13" s="24"/>
      <c r="L13" s="46"/>
      <c r="M13" s="28">
        <f>'Reisekosten Inland (NR)'!M13</f>
        <v>0</v>
      </c>
      <c r="N13" s="24"/>
      <c r="O13" s="22"/>
      <c r="P13" s="56"/>
      <c r="Q13" s="28">
        <f>'Reisekosten Inland (NR)'!R13</f>
        <v>0</v>
      </c>
      <c r="R13" s="251"/>
      <c r="S13" s="248">
        <f>'Reisekosten Inland (NR)'!Y13</f>
        <v>0</v>
      </c>
      <c r="T13" s="24"/>
      <c r="U13" s="22"/>
      <c r="V13" s="234"/>
      <c r="W13" s="231">
        <f>'Reisekosten Inland (NR)'!AF13</f>
        <v>0</v>
      </c>
      <c r="X13" s="33"/>
      <c r="Y13" s="65">
        <f>'Reisekosten Inland (NR)'!AH13</f>
        <v>0</v>
      </c>
    </row>
    <row r="14" spans="1:25" ht="41.25" customHeight="1">
      <c r="A14" s="54"/>
      <c r="B14" s="7"/>
      <c r="C14" s="7"/>
      <c r="D14" s="256">
        <f>'Reisekosten Inland (NR)'!D14</f>
        <v>0</v>
      </c>
      <c r="E14" s="264"/>
      <c r="F14" s="37"/>
      <c r="G14" s="30"/>
      <c r="H14" s="267"/>
      <c r="I14" s="270"/>
      <c r="J14" s="9"/>
      <c r="K14" s="24"/>
      <c r="L14" s="46"/>
      <c r="M14" s="28">
        <f>'Reisekosten Inland (NR)'!M14</f>
        <v>0</v>
      </c>
      <c r="N14" s="24"/>
      <c r="O14" s="22"/>
      <c r="P14" s="56"/>
      <c r="Q14" s="28">
        <f>'Reisekosten Inland (NR)'!R14</f>
        <v>0</v>
      </c>
      <c r="R14" s="251"/>
      <c r="S14" s="248">
        <f>'Reisekosten Inland (NR)'!Y14</f>
        <v>0</v>
      </c>
      <c r="T14" s="24"/>
      <c r="U14" s="22"/>
      <c r="V14" s="234"/>
      <c r="W14" s="231">
        <f>'Reisekosten Inland (NR)'!AF14</f>
        <v>0</v>
      </c>
      <c r="X14" s="33"/>
      <c r="Y14" s="65">
        <f>'Reisekosten Inland (NR)'!AH14</f>
        <v>0</v>
      </c>
    </row>
    <row r="15" spans="1:25" ht="41.25" customHeight="1" thickBot="1">
      <c r="A15" s="10"/>
      <c r="B15" s="11"/>
      <c r="C15" s="11"/>
      <c r="D15" s="257">
        <f>'Reisekosten Inland (NR)'!D15</f>
        <v>0</v>
      </c>
      <c r="E15" s="265"/>
      <c r="F15" s="38"/>
      <c r="G15" s="31"/>
      <c r="H15" s="268"/>
      <c r="I15" s="271"/>
      <c r="J15" s="21"/>
      <c r="K15" s="25"/>
      <c r="L15" s="48"/>
      <c r="M15" s="29">
        <f>'Reisekosten Inland (NR)'!M15</f>
        <v>0</v>
      </c>
      <c r="N15" s="25"/>
      <c r="O15" s="12"/>
      <c r="P15" s="55"/>
      <c r="Q15" s="29">
        <f>'Reisekosten Inland (NR)'!R15</f>
        <v>0</v>
      </c>
      <c r="R15" s="252"/>
      <c r="S15" s="249">
        <f>'Reisekosten Inland (NR)'!Y15</f>
        <v>0</v>
      </c>
      <c r="T15" s="25"/>
      <c r="U15" s="12"/>
      <c r="V15" s="235"/>
      <c r="W15" s="232">
        <f>'Reisekosten Inland (NR)'!AF15</f>
        <v>0</v>
      </c>
      <c r="X15" s="34"/>
      <c r="Y15" s="66">
        <f>'Reisekosten Inland (NR)'!AH15</f>
        <v>0</v>
      </c>
    </row>
    <row r="16" spans="1:25" ht="24" customHeight="1" thickBot="1">
      <c r="A16" s="173" t="s">
        <v>3</v>
      </c>
      <c r="B16" s="133"/>
      <c r="C16" s="133"/>
      <c r="D16" s="133"/>
      <c r="E16" s="133"/>
      <c r="F16" s="133"/>
      <c r="G16" s="133"/>
      <c r="H16" s="133"/>
      <c r="I16" s="133"/>
      <c r="J16" s="133"/>
      <c r="K16" s="133"/>
      <c r="L16" s="133"/>
      <c r="M16" s="133"/>
      <c r="N16" s="133"/>
      <c r="O16" s="133"/>
      <c r="P16" s="133"/>
      <c r="Q16" s="133"/>
      <c r="R16" s="133"/>
      <c r="S16" s="133"/>
      <c r="T16" s="133"/>
      <c r="U16" s="133"/>
      <c r="V16" s="133"/>
      <c r="W16" s="135"/>
      <c r="X16" s="136" t="s">
        <v>4</v>
      </c>
      <c r="Y16" s="181">
        <f>SUM(Y10:Y15)</f>
        <v>0</v>
      </c>
    </row>
    <row r="17" spans="1:25" s="139" customFormat="1" ht="33" customHeight="1">
      <c r="A17" s="330" t="s">
        <v>61</v>
      </c>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2"/>
    </row>
    <row r="18" spans="1:25" s="105" customFormat="1" ht="23.25" customHeight="1">
      <c r="A18" s="174" t="s">
        <v>325</v>
      </c>
      <c r="B18" s="308" t="s">
        <v>314</v>
      </c>
      <c r="C18" s="308"/>
      <c r="D18" s="308"/>
      <c r="E18" s="308"/>
      <c r="F18" s="308"/>
      <c r="G18" s="308"/>
      <c r="H18" s="308"/>
      <c r="I18" s="308"/>
      <c r="J18" s="308"/>
      <c r="K18" s="308"/>
      <c r="L18" s="308"/>
      <c r="M18" s="308"/>
      <c r="N18" s="308"/>
      <c r="O18" s="308"/>
      <c r="P18" s="308"/>
      <c r="Q18" s="308"/>
      <c r="R18" s="308"/>
      <c r="S18" s="308"/>
      <c r="T18" s="308"/>
      <c r="U18" s="308"/>
      <c r="V18" s="308"/>
      <c r="W18" s="308"/>
      <c r="X18" s="308"/>
      <c r="Y18" s="309"/>
    </row>
    <row r="19" spans="1:25" s="105" customFormat="1" ht="31.5" customHeight="1">
      <c r="A19" s="174" t="s">
        <v>30</v>
      </c>
      <c r="B19" s="308" t="s">
        <v>58</v>
      </c>
      <c r="C19" s="308"/>
      <c r="D19" s="308"/>
      <c r="E19" s="308"/>
      <c r="F19" s="308"/>
      <c r="G19" s="308"/>
      <c r="H19" s="308"/>
      <c r="I19" s="308"/>
      <c r="J19" s="308"/>
      <c r="K19" s="308"/>
      <c r="L19" s="308"/>
      <c r="M19" s="308"/>
      <c r="N19" s="308"/>
      <c r="O19" s="308"/>
      <c r="P19" s="308"/>
      <c r="Q19" s="308"/>
      <c r="R19" s="308"/>
      <c r="S19" s="308"/>
      <c r="T19" s="308"/>
      <c r="U19" s="308"/>
      <c r="V19" s="308"/>
      <c r="W19" s="308"/>
      <c r="X19" s="308"/>
      <c r="Y19" s="309"/>
    </row>
    <row r="20" spans="1:25" s="105" customFormat="1" ht="23.25" customHeight="1">
      <c r="A20" s="174" t="s">
        <v>49</v>
      </c>
      <c r="B20" s="308" t="s">
        <v>43</v>
      </c>
      <c r="C20" s="308"/>
      <c r="D20" s="308"/>
      <c r="E20" s="308"/>
      <c r="F20" s="308"/>
      <c r="G20" s="308"/>
      <c r="H20" s="308"/>
      <c r="I20" s="308"/>
      <c r="J20" s="308"/>
      <c r="K20" s="308"/>
      <c r="L20" s="308"/>
      <c r="M20" s="308"/>
      <c r="N20" s="308"/>
      <c r="O20" s="308"/>
      <c r="P20" s="308"/>
      <c r="Q20" s="308"/>
      <c r="R20" s="308"/>
      <c r="S20" s="308"/>
      <c r="T20" s="308"/>
      <c r="U20" s="308"/>
      <c r="V20" s="308"/>
      <c r="W20" s="308"/>
      <c r="X20" s="308"/>
      <c r="Y20" s="309"/>
    </row>
    <row r="21" spans="1:25" s="105" customFormat="1" ht="30.75" customHeight="1">
      <c r="A21" s="174" t="s">
        <v>62</v>
      </c>
      <c r="B21" s="320" t="s">
        <v>332</v>
      </c>
      <c r="C21" s="320"/>
      <c r="D21" s="320"/>
      <c r="E21" s="320"/>
      <c r="F21" s="320"/>
      <c r="G21" s="320"/>
      <c r="H21" s="320"/>
      <c r="I21" s="320"/>
      <c r="J21" s="320"/>
      <c r="K21" s="320"/>
      <c r="L21" s="320"/>
      <c r="M21" s="320"/>
      <c r="N21" s="320"/>
      <c r="O21" s="320"/>
      <c r="P21" s="320"/>
      <c r="Q21" s="320"/>
      <c r="R21" s="320"/>
      <c r="S21" s="320"/>
      <c r="T21" s="320"/>
      <c r="U21" s="320"/>
      <c r="V21" s="320"/>
      <c r="W21" s="320"/>
      <c r="X21" s="320"/>
      <c r="Y21" s="321"/>
    </row>
    <row r="22" spans="1:25" s="105" customFormat="1" ht="31.5" customHeight="1">
      <c r="A22" s="174" t="s">
        <v>303</v>
      </c>
      <c r="B22" s="308" t="s">
        <v>310</v>
      </c>
      <c r="C22" s="308"/>
      <c r="D22" s="308"/>
      <c r="E22" s="308"/>
      <c r="F22" s="308"/>
      <c r="G22" s="308"/>
      <c r="H22" s="308"/>
      <c r="I22" s="308"/>
      <c r="J22" s="308"/>
      <c r="K22" s="308"/>
      <c r="L22" s="308"/>
      <c r="M22" s="308"/>
      <c r="N22" s="308"/>
      <c r="O22" s="308"/>
      <c r="P22" s="308"/>
      <c r="Q22" s="308"/>
      <c r="R22" s="308"/>
      <c r="S22" s="308"/>
      <c r="T22" s="308"/>
      <c r="U22" s="308"/>
      <c r="V22" s="308"/>
      <c r="W22" s="308"/>
      <c r="X22" s="308"/>
      <c r="Y22" s="309"/>
    </row>
    <row r="23" spans="1:25" s="141" customFormat="1" ht="25.5" customHeight="1">
      <c r="A23" s="174" t="s">
        <v>302</v>
      </c>
      <c r="B23" s="308" t="s">
        <v>311</v>
      </c>
      <c r="C23" s="308"/>
      <c r="D23" s="308"/>
      <c r="E23" s="308"/>
      <c r="F23" s="308"/>
      <c r="G23" s="308"/>
      <c r="H23" s="308"/>
      <c r="I23" s="308"/>
      <c r="J23" s="308"/>
      <c r="K23" s="308"/>
      <c r="L23" s="308"/>
      <c r="M23" s="308"/>
      <c r="N23" s="308"/>
      <c r="O23" s="308"/>
      <c r="P23" s="308"/>
      <c r="Q23" s="308"/>
      <c r="R23" s="308"/>
      <c r="S23" s="308"/>
      <c r="T23" s="308"/>
      <c r="U23" s="308"/>
      <c r="V23" s="308"/>
      <c r="W23" s="308"/>
      <c r="X23" s="308"/>
      <c r="Y23" s="309"/>
    </row>
    <row r="24" spans="1:25" ht="16.5" customHeight="1">
      <c r="A24" s="316" t="s">
        <v>57</v>
      </c>
      <c r="B24" s="317"/>
      <c r="C24" s="317"/>
      <c r="D24" s="317"/>
      <c r="E24" s="317"/>
      <c r="F24" s="317"/>
      <c r="G24" s="143"/>
      <c r="H24" s="143"/>
      <c r="I24" s="84"/>
      <c r="J24" s="84"/>
      <c r="K24" s="84"/>
      <c r="L24" s="84"/>
      <c r="M24" s="84"/>
      <c r="N24" s="84"/>
      <c r="O24" s="84"/>
      <c r="P24" s="84"/>
      <c r="Q24" s="84"/>
      <c r="R24" s="144"/>
      <c r="S24" s="144"/>
      <c r="T24" s="144"/>
      <c r="U24" s="144"/>
      <c r="V24" s="144"/>
      <c r="W24" s="144"/>
      <c r="X24" s="144"/>
      <c r="Y24" s="175"/>
    </row>
    <row r="25" spans="1:25" ht="16.5" customHeight="1">
      <c r="A25" s="318"/>
      <c r="B25" s="319"/>
      <c r="C25" s="319"/>
      <c r="D25" s="319"/>
      <c r="E25" s="319"/>
      <c r="F25" s="319"/>
      <c r="G25" s="306"/>
      <c r="H25" s="306"/>
      <c r="I25" s="142"/>
      <c r="J25" s="145"/>
      <c r="K25" s="145"/>
      <c r="L25" s="145"/>
      <c r="M25" s="146"/>
      <c r="N25" s="146"/>
      <c r="O25" s="146"/>
      <c r="P25" s="146"/>
      <c r="Q25" s="146"/>
      <c r="R25" s="133"/>
      <c r="S25" s="142"/>
      <c r="T25" s="142"/>
      <c r="U25" s="142"/>
      <c r="V25" s="142"/>
      <c r="W25" s="142"/>
      <c r="X25" s="142"/>
      <c r="Y25" s="176"/>
    </row>
    <row r="26" spans="1:25" ht="16.5" customHeight="1">
      <c r="A26" s="147"/>
      <c r="B26" s="148"/>
      <c r="C26" s="148"/>
      <c r="D26" s="148"/>
      <c r="E26" s="148"/>
      <c r="F26" s="148"/>
      <c r="G26" s="149" t="s">
        <v>5</v>
      </c>
      <c r="H26" s="148"/>
      <c r="I26" s="150"/>
      <c r="J26" s="150"/>
      <c r="K26" s="150"/>
      <c r="L26" s="150"/>
      <c r="M26" s="150"/>
      <c r="N26" s="150"/>
      <c r="O26" s="150"/>
      <c r="P26" s="150"/>
      <c r="Q26" s="150"/>
      <c r="R26" s="151"/>
      <c r="S26" s="150"/>
      <c r="T26" s="150"/>
      <c r="U26" s="150"/>
      <c r="V26" s="150"/>
      <c r="W26" s="150"/>
      <c r="X26" s="150"/>
      <c r="Y26" s="177"/>
    </row>
    <row r="27" spans="1:25" ht="18" customHeight="1">
      <c r="A27" s="152" t="s">
        <v>6</v>
      </c>
      <c r="B27" s="153"/>
      <c r="C27" s="154"/>
      <c r="D27" s="144"/>
      <c r="E27" s="144"/>
      <c r="F27" s="154"/>
      <c r="G27" s="154"/>
      <c r="H27" s="155"/>
      <c r="I27" s="152" t="s">
        <v>7</v>
      </c>
      <c r="J27" s="153"/>
      <c r="K27" s="153"/>
      <c r="L27" s="156"/>
      <c r="M27" s="316" t="s">
        <v>46</v>
      </c>
      <c r="N27" s="317"/>
      <c r="O27" s="317"/>
      <c r="P27" s="317"/>
      <c r="Q27" s="84"/>
      <c r="R27" s="153"/>
      <c r="S27" s="303"/>
      <c r="T27" s="303"/>
      <c r="U27" s="178"/>
      <c r="V27" s="153"/>
      <c r="W27" s="153"/>
      <c r="X27" s="153"/>
      <c r="Y27" s="156"/>
    </row>
    <row r="28" spans="1:25" ht="12.75">
      <c r="A28" s="157"/>
      <c r="B28" s="133"/>
      <c r="C28" s="133"/>
      <c r="D28" s="133"/>
      <c r="E28" s="133"/>
      <c r="F28" s="133"/>
      <c r="G28" s="133"/>
      <c r="H28" s="1"/>
      <c r="I28" s="157"/>
      <c r="J28" s="133"/>
      <c r="K28" s="133"/>
      <c r="L28" s="158"/>
      <c r="M28" s="318"/>
      <c r="N28" s="319"/>
      <c r="O28" s="319"/>
      <c r="P28" s="319"/>
      <c r="Q28" s="301"/>
      <c r="R28" s="302"/>
      <c r="S28" s="159" t="s">
        <v>47</v>
      </c>
      <c r="T28" s="142"/>
      <c r="U28" s="179"/>
      <c r="V28" s="133"/>
      <c r="W28" s="133"/>
      <c r="X28" s="133"/>
      <c r="Y28" s="158"/>
    </row>
    <row r="29" spans="1:25" ht="15">
      <c r="A29" s="304" t="s">
        <v>45</v>
      </c>
      <c r="B29" s="305"/>
      <c r="C29" s="305"/>
      <c r="D29" s="305"/>
      <c r="E29" s="305"/>
      <c r="F29" s="305"/>
      <c r="G29" s="197"/>
      <c r="H29" s="1"/>
      <c r="I29" s="160"/>
      <c r="J29" s="182" t="s">
        <v>15</v>
      </c>
      <c r="K29" s="182">
        <f>Y16</f>
        <v>0</v>
      </c>
      <c r="L29" s="2"/>
      <c r="M29" s="161"/>
      <c r="N29" s="142"/>
      <c r="O29" s="133"/>
      <c r="P29" s="133"/>
      <c r="Q29" s="133"/>
      <c r="R29" s="133"/>
      <c r="S29" s="133"/>
      <c r="T29" s="306"/>
      <c r="U29" s="306"/>
      <c r="V29" s="306"/>
      <c r="W29" s="306"/>
      <c r="X29" s="306"/>
      <c r="Y29" s="307"/>
    </row>
    <row r="30" spans="1:25" ht="15">
      <c r="A30" s="162"/>
      <c r="B30" s="5"/>
      <c r="C30" s="315"/>
      <c r="D30" s="315"/>
      <c r="E30" s="4"/>
      <c r="F30" s="4"/>
      <c r="G30" s="4"/>
      <c r="H30" s="3"/>
      <c r="I30" s="147"/>
      <c r="J30" s="148"/>
      <c r="K30" s="148"/>
      <c r="L30" s="163"/>
      <c r="M30" s="147"/>
      <c r="N30" s="148"/>
      <c r="O30" s="148"/>
      <c r="P30" s="148"/>
      <c r="Q30" s="148"/>
      <c r="R30" s="148"/>
      <c r="S30" s="150"/>
      <c r="T30" s="149" t="s">
        <v>14</v>
      </c>
      <c r="U30" s="151"/>
      <c r="V30" s="151"/>
      <c r="W30" s="151"/>
      <c r="X30" s="180"/>
      <c r="Y30" s="163"/>
    </row>
  </sheetData>
  <sheetProtection password="95AC" sheet="1"/>
  <mergeCells count="41">
    <mergeCell ref="K3:M3"/>
    <mergeCell ref="B5:J5"/>
    <mergeCell ref="R8:R9"/>
    <mergeCell ref="S8:S9"/>
    <mergeCell ref="B8:D8"/>
    <mergeCell ref="B3:J3"/>
    <mergeCell ref="N3:Y3"/>
    <mergeCell ref="B4:J4"/>
    <mergeCell ref="K4:M4"/>
    <mergeCell ref="N7:Q7"/>
    <mergeCell ref="N8:O8"/>
    <mergeCell ref="E8:E9"/>
    <mergeCell ref="P8:P9"/>
    <mergeCell ref="W8:W9"/>
    <mergeCell ref="K5:M5"/>
    <mergeCell ref="B18:Y18"/>
    <mergeCell ref="B19:Y19"/>
    <mergeCell ref="B20:Y20"/>
    <mergeCell ref="Q8:Q9"/>
    <mergeCell ref="A17:Y17"/>
    <mergeCell ref="N4:Y4"/>
    <mergeCell ref="A8:A9"/>
    <mergeCell ref="T8:V8"/>
    <mergeCell ref="R7:W7"/>
    <mergeCell ref="N5:Y5"/>
    <mergeCell ref="J8:J9"/>
    <mergeCell ref="K8:M8"/>
    <mergeCell ref="C30:D30"/>
    <mergeCell ref="M27:P28"/>
    <mergeCell ref="A24:F25"/>
    <mergeCell ref="B21:Y21"/>
    <mergeCell ref="B22:Y22"/>
    <mergeCell ref="I8:I9"/>
    <mergeCell ref="X8:X9"/>
    <mergeCell ref="Y8:Y9"/>
    <mergeCell ref="Q28:R28"/>
    <mergeCell ref="S27:T27"/>
    <mergeCell ref="A29:F29"/>
    <mergeCell ref="T29:Y29"/>
    <mergeCell ref="G25:H25"/>
    <mergeCell ref="B23:Y23"/>
  </mergeCells>
  <conditionalFormatting sqref="P10">
    <cfRule type="expression" priority="7" dxfId="9" stopIfTrue="1">
      <formula>IF(O10=x,"0",P10)</formula>
    </cfRule>
  </conditionalFormatting>
  <conditionalFormatting sqref="L10">
    <cfRule type="cellIs" priority="6" dxfId="0" operator="greaterThan" stopIfTrue="1">
      <formula>0.3</formula>
    </cfRule>
  </conditionalFormatting>
  <conditionalFormatting sqref="L11">
    <cfRule type="cellIs" priority="5" dxfId="0" operator="greaterThan" stopIfTrue="1">
      <formula>0.3</formula>
    </cfRule>
  </conditionalFormatting>
  <conditionalFormatting sqref="L12">
    <cfRule type="cellIs" priority="4" dxfId="0" operator="greaterThan" stopIfTrue="1">
      <formula>0.3</formula>
    </cfRule>
  </conditionalFormatting>
  <conditionalFormatting sqref="L13">
    <cfRule type="cellIs" priority="3" dxfId="0" operator="greaterThan" stopIfTrue="1">
      <formula>0.3</formula>
    </cfRule>
  </conditionalFormatting>
  <conditionalFormatting sqref="L14">
    <cfRule type="cellIs" priority="2" dxfId="0" operator="greaterThan" stopIfTrue="1">
      <formula>0.3</formula>
    </cfRule>
  </conditionalFormatting>
  <conditionalFormatting sqref="L15">
    <cfRule type="cellIs" priority="1" dxfId="0" operator="greaterThan" stopIfTrue="1">
      <formula>0.3</formula>
    </cfRule>
  </conditionalFormatting>
  <dataValidations count="2">
    <dataValidation type="list" allowBlank="1" showInputMessage="1" showErrorMessage="1" sqref="E10:E15">
      <formula1>Tage</formula1>
    </dataValidation>
    <dataValidation type="list" allowBlank="1" showInputMessage="1" showErrorMessage="1" sqref="T10:V15">
      <formula1>Essen</formula1>
    </dataValidation>
  </dataValidations>
  <printOptions horizontalCentered="1"/>
  <pageMargins left="0" right="0" top="0.7874015748031497" bottom="0.984251968503937" header="0.5118110236220472" footer="0.5118110236220472"/>
  <pageSetup cellComments="asDisplayed" fitToHeight="1" fitToWidth="1" horizontalDpi="600" verticalDpi="600" orientation="landscape" paperSize="9" scale="56" r:id="rId4"/>
  <headerFooter alignWithMargins="0">
    <oddFooter>&amp;L&amp;8Investitions- und Förderbank Niedersachsen - NBank  Günther-Wagner-Allee 12 -16   30177 Hannover   
Telefon 0511.30031-333   Telefax 0511.30031-11333   beratung@nbank   www.nbank.de&amp;R&amp;8Stand: 06.01.2014</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AH103"/>
  <sheetViews>
    <sheetView showGridLines="0" zoomScale="110" zoomScaleNormal="110" zoomScaleSheetLayoutView="100" workbookViewId="0" topLeftCell="H10">
      <selection activeCell="Y11" sqref="Y11"/>
    </sheetView>
  </sheetViews>
  <sheetFormatPr defaultColWidth="11.421875" defaultRowHeight="12.75" outlineLevelCol="1"/>
  <cols>
    <col min="1" max="1" width="10.00390625" style="72" customWidth="1"/>
    <col min="2" max="3" width="8.140625" style="72" bestFit="1" customWidth="1"/>
    <col min="4" max="5" width="5.7109375" style="72" customWidth="1"/>
    <col min="6" max="7" width="12.7109375" style="72" customWidth="1"/>
    <col min="8" max="8" width="32.8515625" style="72" customWidth="1"/>
    <col min="9" max="9" width="7.28125" style="72" customWidth="1"/>
    <col min="10" max="10" width="10.28125" style="72" customWidth="1"/>
    <col min="11" max="11" width="9.140625" style="72" customWidth="1"/>
    <col min="12" max="12" width="6.140625" style="72" customWidth="1"/>
    <col min="13" max="13" width="8.7109375" style="72" customWidth="1"/>
    <col min="14" max="14" width="5.7109375" style="72" customWidth="1"/>
    <col min="15" max="15" width="7.00390625" style="72" hidden="1" customWidth="1" outlineLevel="1"/>
    <col min="16" max="16" width="8.57421875" style="72" customWidth="1" collapsed="1"/>
    <col min="17" max="18" width="9.7109375" style="72" customWidth="1"/>
    <col min="19" max="19" width="8.8515625" style="72" customWidth="1"/>
    <col min="20" max="20" width="5.421875" style="72" hidden="1" customWidth="1" outlineLevel="1"/>
    <col min="21" max="23" width="6.8515625" style="184" hidden="1" customWidth="1" outlineLevel="1"/>
    <col min="24" max="24" width="6.140625" style="72" hidden="1" customWidth="1" outlineLevel="1"/>
    <col min="25" max="25" width="8.421875" style="72" customWidth="1" collapsed="1"/>
    <col min="26" max="28" width="5.7109375" style="72" customWidth="1"/>
    <col min="29" max="29" width="5.28125" style="72" hidden="1" customWidth="1" outlineLevel="1"/>
    <col min="30" max="31" width="6.140625" style="72" hidden="1" customWidth="1" outlineLevel="1"/>
    <col min="32" max="32" width="8.28125" style="72" bestFit="1" customWidth="1" collapsed="1"/>
    <col min="33" max="33" width="10.00390625" style="72" bestFit="1" customWidth="1"/>
    <col min="34" max="34" width="10.28125" style="72" bestFit="1" customWidth="1"/>
    <col min="35" max="16384" width="11.421875" style="72" customWidth="1"/>
  </cols>
  <sheetData>
    <row r="1" ht="23.25" customHeight="1"/>
    <row r="2" spans="1:34" ht="27">
      <c r="A2" s="73" t="s">
        <v>32</v>
      </c>
      <c r="F2" s="74"/>
      <c r="G2" s="74"/>
      <c r="H2" s="75"/>
      <c r="I2" s="75"/>
      <c r="J2" s="75"/>
      <c r="K2" s="75"/>
      <c r="L2" s="75"/>
      <c r="Z2" s="75"/>
      <c r="AA2" s="75"/>
      <c r="AB2" s="75"/>
      <c r="AC2" s="75"/>
      <c r="AD2" s="75"/>
      <c r="AE2" s="75"/>
      <c r="AF2" s="75"/>
      <c r="AG2" s="75"/>
      <c r="AH2" s="75"/>
    </row>
    <row r="3" spans="1:34" ht="12.75">
      <c r="A3" s="76" t="s">
        <v>8</v>
      </c>
      <c r="B3" s="362">
        <f>'Reisekosten Inland'!B3</f>
        <v>0</v>
      </c>
      <c r="C3" s="362"/>
      <c r="D3" s="362"/>
      <c r="E3" s="362"/>
      <c r="F3" s="362"/>
      <c r="G3" s="362"/>
      <c r="H3" s="362"/>
      <c r="I3" s="362"/>
      <c r="J3" s="363"/>
      <c r="K3" s="370" t="s">
        <v>16</v>
      </c>
      <c r="L3" s="371"/>
      <c r="M3" s="371"/>
      <c r="N3" s="372">
        <f>'Reisekosten Inland'!N3</f>
        <v>0</v>
      </c>
      <c r="O3" s="372"/>
      <c r="P3" s="372"/>
      <c r="Q3" s="372"/>
      <c r="R3" s="372"/>
      <c r="S3" s="372"/>
      <c r="T3" s="372"/>
      <c r="U3" s="372"/>
      <c r="V3" s="372"/>
      <c r="W3" s="372"/>
      <c r="X3" s="372"/>
      <c r="Y3" s="372"/>
      <c r="Z3" s="372"/>
      <c r="AA3" s="372"/>
      <c r="AB3" s="372"/>
      <c r="AC3" s="372"/>
      <c r="AD3" s="372"/>
      <c r="AE3" s="372"/>
      <c r="AF3" s="372"/>
      <c r="AG3" s="372"/>
      <c r="AH3" s="372"/>
    </row>
    <row r="4" spans="1:34" ht="12.75">
      <c r="A4" s="78" t="s">
        <v>9</v>
      </c>
      <c r="B4" s="362">
        <f>'Reisekosten Inland'!B4</f>
        <v>0</v>
      </c>
      <c r="C4" s="362"/>
      <c r="D4" s="362"/>
      <c r="E4" s="362"/>
      <c r="F4" s="362"/>
      <c r="G4" s="362"/>
      <c r="H4" s="362"/>
      <c r="I4" s="362"/>
      <c r="J4" s="363"/>
      <c r="K4" s="370" t="s">
        <v>60</v>
      </c>
      <c r="L4" s="371"/>
      <c r="M4" s="371"/>
      <c r="N4" s="372">
        <f>'Reisekosten Inland'!N4</f>
        <v>0</v>
      </c>
      <c r="O4" s="372"/>
      <c r="P4" s="372"/>
      <c r="Q4" s="372"/>
      <c r="R4" s="372"/>
      <c r="S4" s="372"/>
      <c r="T4" s="372"/>
      <c r="U4" s="372"/>
      <c r="V4" s="372"/>
      <c r="W4" s="372"/>
      <c r="X4" s="372"/>
      <c r="Y4" s="372"/>
      <c r="Z4" s="372"/>
      <c r="AA4" s="372"/>
      <c r="AB4" s="372"/>
      <c r="AC4" s="372"/>
      <c r="AD4" s="372"/>
      <c r="AE4" s="372"/>
      <c r="AF4" s="372"/>
      <c r="AG4" s="372"/>
      <c r="AH4" s="372"/>
    </row>
    <row r="5" spans="1:34" ht="12.75">
      <c r="A5" s="79" t="s">
        <v>38</v>
      </c>
      <c r="B5" s="80"/>
      <c r="C5" s="80"/>
      <c r="D5" s="80"/>
      <c r="E5" s="80"/>
      <c r="F5" s="80"/>
      <c r="G5" s="362">
        <f>'Reisekosten Inland'!G5</f>
        <v>0</v>
      </c>
      <c r="H5" s="362"/>
      <c r="I5" s="362"/>
      <c r="J5" s="362"/>
      <c r="K5" s="362"/>
      <c r="L5" s="362"/>
      <c r="M5" s="362"/>
      <c r="N5" s="363"/>
      <c r="O5" s="82"/>
      <c r="P5" s="82"/>
      <c r="Q5" s="82"/>
      <c r="R5" s="82"/>
      <c r="S5" s="82"/>
      <c r="T5" s="82"/>
      <c r="U5" s="82"/>
      <c r="V5" s="82"/>
      <c r="W5" s="82"/>
      <c r="X5" s="82"/>
      <c r="Y5" s="82"/>
      <c r="Z5" s="82"/>
      <c r="AA5" s="82"/>
      <c r="AB5" s="82"/>
      <c r="AC5" s="82"/>
      <c r="AD5" s="82"/>
      <c r="AE5" s="82"/>
      <c r="AF5" s="82"/>
      <c r="AG5" s="82"/>
      <c r="AH5" s="166"/>
    </row>
    <row r="6" spans="1:34" s="168" customFormat="1" ht="18.75" customHeight="1" thickBot="1">
      <c r="A6" s="85">
        <v>1</v>
      </c>
      <c r="B6" s="86">
        <v>2</v>
      </c>
      <c r="C6" s="86">
        <v>3</v>
      </c>
      <c r="D6" s="86">
        <v>4</v>
      </c>
      <c r="E6" s="86"/>
      <c r="F6" s="86">
        <v>5</v>
      </c>
      <c r="G6" s="86">
        <v>6</v>
      </c>
      <c r="H6" s="86">
        <v>7</v>
      </c>
      <c r="I6" s="86">
        <v>8</v>
      </c>
      <c r="J6" s="86">
        <v>9</v>
      </c>
      <c r="K6" s="86">
        <v>10</v>
      </c>
      <c r="L6" s="86">
        <v>11</v>
      </c>
      <c r="M6" s="86">
        <v>12</v>
      </c>
      <c r="N6" s="86">
        <v>13</v>
      </c>
      <c r="O6" s="86"/>
      <c r="P6" s="86">
        <v>14</v>
      </c>
      <c r="Q6" s="86">
        <v>15</v>
      </c>
      <c r="R6" s="86">
        <v>16</v>
      </c>
      <c r="S6" s="86">
        <v>17</v>
      </c>
      <c r="T6" s="86"/>
      <c r="U6" s="86"/>
      <c r="V6" s="86"/>
      <c r="W6" s="86"/>
      <c r="X6" s="86"/>
      <c r="Y6" s="86">
        <v>18</v>
      </c>
      <c r="Z6" s="86">
        <v>19</v>
      </c>
      <c r="AA6" s="86">
        <v>20</v>
      </c>
      <c r="AB6" s="86">
        <v>21</v>
      </c>
      <c r="AC6" s="86"/>
      <c r="AD6" s="86"/>
      <c r="AE6" s="86"/>
      <c r="AF6" s="86">
        <v>22</v>
      </c>
      <c r="AG6" s="86">
        <v>23</v>
      </c>
      <c r="AH6" s="167">
        <v>23</v>
      </c>
    </row>
    <row r="7" spans="1:34" ht="13.5" thickBot="1">
      <c r="A7" s="89" t="s">
        <v>0</v>
      </c>
      <c r="B7" s="90"/>
      <c r="C7" s="90"/>
      <c r="D7" s="90"/>
      <c r="E7" s="90"/>
      <c r="F7" s="90"/>
      <c r="G7" s="90"/>
      <c r="H7" s="91"/>
      <c r="I7" s="89" t="s">
        <v>1</v>
      </c>
      <c r="J7" s="92"/>
      <c r="K7" s="92"/>
      <c r="L7" s="92"/>
      <c r="M7" s="93"/>
      <c r="N7" s="337" t="s">
        <v>35</v>
      </c>
      <c r="O7" s="338"/>
      <c r="P7" s="338"/>
      <c r="Q7" s="338"/>
      <c r="R7" s="339"/>
      <c r="S7" s="337" t="s">
        <v>34</v>
      </c>
      <c r="T7" s="338"/>
      <c r="U7" s="338"/>
      <c r="V7" s="338"/>
      <c r="W7" s="338"/>
      <c r="X7" s="338"/>
      <c r="Y7" s="338"/>
      <c r="Z7" s="338"/>
      <c r="AA7" s="338"/>
      <c r="AB7" s="338"/>
      <c r="AC7" s="338"/>
      <c r="AD7" s="338"/>
      <c r="AE7" s="338"/>
      <c r="AF7" s="339"/>
      <c r="AG7" s="97"/>
      <c r="AH7" s="98" t="s">
        <v>2</v>
      </c>
    </row>
    <row r="8" spans="1:34" s="169" customFormat="1" ht="48.75" customHeight="1">
      <c r="A8" s="334" t="s">
        <v>50</v>
      </c>
      <c r="B8" s="350" t="s">
        <v>51</v>
      </c>
      <c r="C8" s="336"/>
      <c r="D8" s="336"/>
      <c r="E8" s="368"/>
      <c r="F8" s="99"/>
      <c r="G8" s="99"/>
      <c r="H8" s="100"/>
      <c r="I8" s="322" t="s">
        <v>37</v>
      </c>
      <c r="J8" s="310" t="s">
        <v>27</v>
      </c>
      <c r="K8" s="366" t="s">
        <v>26</v>
      </c>
      <c r="L8" s="336"/>
      <c r="M8" s="367"/>
      <c r="N8" s="334" t="s">
        <v>40</v>
      </c>
      <c r="O8" s="355" t="s">
        <v>40</v>
      </c>
      <c r="P8" s="344" t="s">
        <v>33</v>
      </c>
      <c r="Q8" s="344" t="s">
        <v>44</v>
      </c>
      <c r="R8" s="328" t="s">
        <v>41</v>
      </c>
      <c r="S8" s="357" t="s">
        <v>28</v>
      </c>
      <c r="T8" s="191"/>
      <c r="U8" s="191"/>
      <c r="V8" s="191"/>
      <c r="W8" s="191"/>
      <c r="X8" s="191"/>
      <c r="Y8" s="359" t="s">
        <v>54</v>
      </c>
      <c r="Z8" s="336" t="s">
        <v>25</v>
      </c>
      <c r="AA8" s="336"/>
      <c r="AB8" s="367"/>
      <c r="AC8" s="373" t="s">
        <v>22</v>
      </c>
      <c r="AD8" s="355" t="s">
        <v>23</v>
      </c>
      <c r="AE8" s="351" t="s">
        <v>24</v>
      </c>
      <c r="AF8" s="353" t="s">
        <v>17</v>
      </c>
      <c r="AG8" s="324" t="s">
        <v>48</v>
      </c>
      <c r="AH8" s="326" t="s">
        <v>42</v>
      </c>
    </row>
    <row r="9" spans="1:34" ht="70.5" customHeight="1" thickBot="1">
      <c r="A9" s="335"/>
      <c r="B9" s="107" t="s">
        <v>52</v>
      </c>
      <c r="C9" s="107" t="s">
        <v>53</v>
      </c>
      <c r="D9" s="254" t="s">
        <v>13</v>
      </c>
      <c r="E9" s="369"/>
      <c r="F9" s="114" t="s">
        <v>11</v>
      </c>
      <c r="G9" s="110" t="s">
        <v>12</v>
      </c>
      <c r="H9" s="111" t="s">
        <v>18</v>
      </c>
      <c r="I9" s="323"/>
      <c r="J9" s="365"/>
      <c r="K9" s="216" t="s">
        <v>10</v>
      </c>
      <c r="L9" s="217" t="s">
        <v>29</v>
      </c>
      <c r="M9" s="170" t="s">
        <v>36</v>
      </c>
      <c r="N9" s="335"/>
      <c r="O9" s="356" t="s">
        <v>39</v>
      </c>
      <c r="P9" s="345"/>
      <c r="Q9" s="345"/>
      <c r="R9" s="361"/>
      <c r="S9" s="358"/>
      <c r="T9" s="200" t="s">
        <v>19</v>
      </c>
      <c r="U9" s="199" t="s">
        <v>327</v>
      </c>
      <c r="V9" s="199" t="s">
        <v>328</v>
      </c>
      <c r="W9" s="199" t="s">
        <v>326</v>
      </c>
      <c r="X9" s="218" t="s">
        <v>20</v>
      </c>
      <c r="Y9" s="360"/>
      <c r="Z9" s="113" t="s">
        <v>22</v>
      </c>
      <c r="AA9" s="115" t="s">
        <v>23</v>
      </c>
      <c r="AB9" s="112" t="s">
        <v>24</v>
      </c>
      <c r="AC9" s="374"/>
      <c r="AD9" s="364"/>
      <c r="AE9" s="352"/>
      <c r="AF9" s="354"/>
      <c r="AG9" s="375"/>
      <c r="AH9" s="327"/>
    </row>
    <row r="10" spans="1:34" ht="27.75" customHeight="1" thickBot="1">
      <c r="A10" s="116">
        <f>'Reisekosten Inland'!A10</f>
        <v>0</v>
      </c>
      <c r="B10" s="117">
        <f>'Reisekosten Inland'!B10</f>
        <v>0</v>
      </c>
      <c r="C10" s="117">
        <f>'Reisekosten Inland'!C10</f>
        <v>0</v>
      </c>
      <c r="D10" s="259">
        <f aca="true" t="shared" si="0" ref="D10:D15">C10-B10</f>
        <v>0</v>
      </c>
      <c r="E10" s="260">
        <f>'Reisekosten Inland'!E10</f>
        <v>0</v>
      </c>
      <c r="F10" s="258">
        <f>'Reisekosten Inland'!F10</f>
        <v>0</v>
      </c>
      <c r="G10" s="219">
        <f>'Reisekosten Inland'!G10</f>
        <v>0</v>
      </c>
      <c r="H10" s="220">
        <f>'Reisekosten Inland'!H10</f>
        <v>0</v>
      </c>
      <c r="I10" s="171">
        <f>'Reisekosten Inland'!I10</f>
        <v>0</v>
      </c>
      <c r="J10" s="221">
        <f>'Reisekosten Inland'!J10</f>
        <v>0</v>
      </c>
      <c r="K10" s="222">
        <f>'Reisekosten Inland'!K10</f>
        <v>0</v>
      </c>
      <c r="L10" s="223">
        <f>'Reisekosten Inland'!L10</f>
        <v>0</v>
      </c>
      <c r="M10" s="26">
        <f aca="true" t="shared" si="1" ref="M10:M15">IF(L10&gt;0.3,0.3*K10,L10*K10)</f>
        <v>0</v>
      </c>
      <c r="N10" s="120">
        <f>'Reisekosten Inland'!N10</f>
        <v>0</v>
      </c>
      <c r="O10" s="203">
        <f aca="true" t="shared" si="2" ref="O10:O15">IF(N10="x",11,0)</f>
        <v>0</v>
      </c>
      <c r="P10" s="122">
        <f>'Reisekosten Inland'!O10</f>
        <v>0</v>
      </c>
      <c r="Q10" s="221">
        <f>'Reisekosten Inland'!P10</f>
        <v>0</v>
      </c>
      <c r="R10" s="39">
        <f aca="true" t="shared" si="3" ref="R10:R15">IF(P10="x",0,IF(Q10&gt;0,Q10,O10))</f>
        <v>0</v>
      </c>
      <c r="S10" s="120">
        <f>'Reisekosten Inland'!R10</f>
        <v>0</v>
      </c>
      <c r="T10" s="204">
        <f aca="true" t="shared" si="4" ref="T10:T15">D10*24</f>
        <v>0</v>
      </c>
      <c r="U10" s="205" t="b">
        <f aca="true" t="shared" si="5" ref="U10:U15">AND(T10=24)</f>
        <v>0</v>
      </c>
      <c r="V10" s="205" t="b">
        <f aca="true" t="shared" si="6" ref="V10:V15">AND(T10&gt;8)</f>
        <v>0</v>
      </c>
      <c r="W10" s="205" t="b">
        <f aca="true" t="shared" si="7" ref="W10:W15">OR(E10="AN",E10="AB")</f>
        <v>0</v>
      </c>
      <c r="X10" s="206">
        <v>24</v>
      </c>
      <c r="Y10" s="28">
        <f>IF(S10="Ja",(IF(AND(A11-A10=1,T10&lt;=8,T11&lt;=8,T10+T11&gt;=8,E10="E",E11="E",T11&lt;=T10,C10=1,B11=0),12,IF(U10=TRUE,X10,IF(V10=TRUE,12,IF(W10=TRUE,12,0)))))*0.5,IF(AND(A11-A10=1,T10&lt;=8,T11&lt;=8,T10+T11&gt;=8,E10="E",E11="E",T11&lt;=T10,C10=1,B11=0),12,IF(U10=TRUE,X10,IF(V10=TRUE,12,IF(W10=TRUE,12,0)))))</f>
        <v>0</v>
      </c>
      <c r="Z10" s="120">
        <f>'Reisekosten Inland'!T10</f>
        <v>0</v>
      </c>
      <c r="AA10" s="120">
        <f>'Reisekosten Inland'!U10</f>
        <v>0</v>
      </c>
      <c r="AB10" s="120">
        <f>'Reisekosten Inland'!V10</f>
        <v>0</v>
      </c>
      <c r="AC10" s="203">
        <f aca="true" t="shared" si="8" ref="AC10:AC15">IF(Z10=0,0,(ROUND(X10*0.2,2)))</f>
        <v>0</v>
      </c>
      <c r="AD10" s="203">
        <f aca="true" t="shared" si="9" ref="AD10:AD15">IF(AA10=0,0,(ROUND(X10*0.4,2)))</f>
        <v>0</v>
      </c>
      <c r="AE10" s="224">
        <f aca="true" t="shared" si="10" ref="AE10:AE15">IF(AB10=0,0,(ROUND(X10*0.4,2)))</f>
        <v>0</v>
      </c>
      <c r="AF10" s="40">
        <f aca="true" t="shared" si="11" ref="AF10:AF15">IF((AE10+AD10+AC10)&gt;Y10,-Y10,-(AE10+AD10+AC10))</f>
        <v>0</v>
      </c>
      <c r="AG10" s="225">
        <f>'Reisekosten Inland'!X10</f>
        <v>0</v>
      </c>
      <c r="AH10" s="43">
        <f aca="true" t="shared" si="12" ref="AH10:AH15">J10+M10+R10+Y10+AF10+AG10</f>
        <v>0</v>
      </c>
    </row>
    <row r="11" spans="1:34" ht="27.75" customHeight="1" thickBot="1">
      <c r="A11" s="116">
        <f>'Reisekosten Inland'!A11</f>
        <v>0</v>
      </c>
      <c r="B11" s="117">
        <f>'Reisekosten Inland'!B11</f>
        <v>0</v>
      </c>
      <c r="C11" s="117">
        <f>'Reisekosten Inland'!C11</f>
        <v>0</v>
      </c>
      <c r="D11" s="259">
        <f t="shared" si="0"/>
        <v>0</v>
      </c>
      <c r="E11" s="260">
        <f>'Reisekosten Inland'!E11</f>
        <v>0</v>
      </c>
      <c r="F11" s="258">
        <f>'Reisekosten Inland'!F11</f>
        <v>0</v>
      </c>
      <c r="G11" s="219">
        <f>'Reisekosten Inland'!G11</f>
        <v>0</v>
      </c>
      <c r="H11" s="220">
        <f>'Reisekosten Inland'!H11</f>
        <v>0</v>
      </c>
      <c r="I11" s="171">
        <f>'Reisekosten Inland'!I11</f>
        <v>0</v>
      </c>
      <c r="J11" s="221">
        <f>'Reisekosten Inland'!J11</f>
        <v>0</v>
      </c>
      <c r="K11" s="222">
        <f>'Reisekosten Inland'!K11</f>
        <v>0</v>
      </c>
      <c r="L11" s="223">
        <f>'Reisekosten Inland'!L11</f>
        <v>0</v>
      </c>
      <c r="M11" s="26">
        <f t="shared" si="1"/>
        <v>0</v>
      </c>
      <c r="N11" s="120">
        <f>'Reisekosten Inland'!N11</f>
        <v>0</v>
      </c>
      <c r="O11" s="209">
        <f t="shared" si="2"/>
        <v>0</v>
      </c>
      <c r="P11" s="122">
        <f>'Reisekosten Inland'!O11</f>
        <v>0</v>
      </c>
      <c r="Q11" s="221">
        <f>'Reisekosten Inland'!P11</f>
        <v>0</v>
      </c>
      <c r="R11" s="39">
        <f t="shared" si="3"/>
        <v>0</v>
      </c>
      <c r="S11" s="120">
        <f>'Reisekosten Inland'!R11</f>
        <v>0</v>
      </c>
      <c r="T11" s="204">
        <f t="shared" si="4"/>
        <v>0</v>
      </c>
      <c r="U11" s="205" t="b">
        <f t="shared" si="5"/>
        <v>0</v>
      </c>
      <c r="V11" s="205" t="b">
        <f t="shared" si="6"/>
        <v>0</v>
      </c>
      <c r="W11" s="205" t="b">
        <f t="shared" si="7"/>
        <v>0</v>
      </c>
      <c r="X11" s="206">
        <v>24</v>
      </c>
      <c r="Y11" s="28">
        <f>IF(S11="Ja",(IF(AND(A11-A10=1,T10&lt;=8,T11&lt;=8,T10+T11&gt;8,E10="E",E11="E",T11&gt;T10,C10=1,B11=0),12,IF(AND(A12-A11=1,T11&lt;=8,T12&lt;=8,T11+T12&gt;8,E11="E",E12="E",T12&lt;=T11,C11=1,B12=0),12,IF(U11=TRUE,X11,IF(V11=TRUE,12,IF(W11=TRUE,12,0))))))*0.5,IF(AND(A11-A10=1,T10&lt;=8,T11&lt;=8,T10+T11&gt;8,E10="E",E11="E",T11&gt;T10,C10=1,B11=0),12,IF(AND(A12-A11=1,T11&lt;=8,T12&lt;=8,T11+T12&gt;8,E11="E",E12="E",T12&lt;=T11,C11=1,B12=0),12,IF(U11=TRUE,X11,IF(V11=TRUE,12,IF(W11=TRUE,12,0))))))</f>
        <v>0</v>
      </c>
      <c r="Z11" s="120">
        <f>'Reisekosten Inland'!T11</f>
        <v>0</v>
      </c>
      <c r="AA11" s="120">
        <f>'Reisekosten Inland'!U11</f>
        <v>0</v>
      </c>
      <c r="AB11" s="120">
        <f>'Reisekosten Inland'!V11</f>
        <v>0</v>
      </c>
      <c r="AC11" s="203">
        <f t="shared" si="8"/>
        <v>0</v>
      </c>
      <c r="AD11" s="203">
        <f t="shared" si="9"/>
        <v>0</v>
      </c>
      <c r="AE11" s="224">
        <f t="shared" si="10"/>
        <v>0</v>
      </c>
      <c r="AF11" s="41">
        <f t="shared" si="11"/>
        <v>0</v>
      </c>
      <c r="AG11" s="225">
        <f>'Reisekosten Inland'!X11</f>
        <v>0</v>
      </c>
      <c r="AH11" s="44">
        <f t="shared" si="12"/>
        <v>0</v>
      </c>
    </row>
    <row r="12" spans="1:34" ht="27.75" customHeight="1" thickBot="1">
      <c r="A12" s="116">
        <f>'Reisekosten Inland'!A12</f>
        <v>0</v>
      </c>
      <c r="B12" s="117">
        <f>'Reisekosten Inland'!B12</f>
        <v>0</v>
      </c>
      <c r="C12" s="117">
        <f>'Reisekosten Inland'!C12</f>
        <v>0</v>
      </c>
      <c r="D12" s="259">
        <f t="shared" si="0"/>
        <v>0</v>
      </c>
      <c r="E12" s="260">
        <f>'Reisekosten Inland'!E12</f>
        <v>0</v>
      </c>
      <c r="F12" s="258">
        <f>'Reisekosten Inland'!F12</f>
        <v>0</v>
      </c>
      <c r="G12" s="219">
        <f>'Reisekosten Inland'!G12</f>
        <v>0</v>
      </c>
      <c r="H12" s="220">
        <f>'Reisekosten Inland'!H12</f>
        <v>0</v>
      </c>
      <c r="I12" s="171">
        <f>'Reisekosten Inland'!I12</f>
        <v>0</v>
      </c>
      <c r="J12" s="221">
        <f>'Reisekosten Inland'!J12</f>
        <v>0</v>
      </c>
      <c r="K12" s="222">
        <f>'Reisekosten Inland'!K12</f>
        <v>0</v>
      </c>
      <c r="L12" s="223">
        <f>'Reisekosten Inland'!L12</f>
        <v>0</v>
      </c>
      <c r="M12" s="26">
        <f t="shared" si="1"/>
        <v>0</v>
      </c>
      <c r="N12" s="120">
        <f>'Reisekosten Inland'!N12</f>
        <v>0</v>
      </c>
      <c r="O12" s="209">
        <f t="shared" si="2"/>
        <v>0</v>
      </c>
      <c r="P12" s="122">
        <f>'Reisekosten Inland'!O12</f>
        <v>0</v>
      </c>
      <c r="Q12" s="221">
        <f>'Reisekosten Inland'!P12</f>
        <v>0</v>
      </c>
      <c r="R12" s="39">
        <f t="shared" si="3"/>
        <v>0</v>
      </c>
      <c r="S12" s="120">
        <f>'Reisekosten Inland'!R12</f>
        <v>0</v>
      </c>
      <c r="T12" s="204">
        <f t="shared" si="4"/>
        <v>0</v>
      </c>
      <c r="U12" s="205" t="b">
        <f t="shared" si="5"/>
        <v>0</v>
      </c>
      <c r="V12" s="205" t="b">
        <f t="shared" si="6"/>
        <v>0</v>
      </c>
      <c r="W12" s="205" t="b">
        <f t="shared" si="7"/>
        <v>0</v>
      </c>
      <c r="X12" s="206">
        <v>24</v>
      </c>
      <c r="Y12" s="28">
        <f>IF(S12="Ja",(IF(AND(A12-A11=1,T11&lt;=8,T12&lt;=8,T11+T12&gt;8,E11="E",E12="E",T12&gt;T11,C11=1,B12=0),12,IF(AND(A13-A12=1,T12&lt;=8,T13&lt;=8,T12+T13&gt;8,E12="E",E13="E",T13&lt;=T12,C12=1,B13=0),12,IF(U12=TRUE,X12,IF(V12=TRUE,12,IF(W12=TRUE,12,0))))))*0.5,IF(AND(A12-A11=1,T11&lt;=8,T12&lt;=8,T11+T12&gt;8,E11="E",E12="E",T12&gt;T11,C11=1,B12=0),12,IF(AND(A13-A12=1,T12&lt;=8,T13&lt;=8,T12+T13&gt;8,E12="E",E13="E",T13&lt;=T12,C12=1,B13=0),12,IF(U12=TRUE,X12,IF(V12=TRUE,12,IF(W12=TRUE,12,0))))))</f>
        <v>0</v>
      </c>
      <c r="Z12" s="120">
        <f>'Reisekosten Inland'!T12</f>
        <v>0</v>
      </c>
      <c r="AA12" s="120">
        <f>'Reisekosten Inland'!U12</f>
        <v>0</v>
      </c>
      <c r="AB12" s="120">
        <f>'Reisekosten Inland'!V12</f>
        <v>0</v>
      </c>
      <c r="AC12" s="203">
        <f t="shared" si="8"/>
        <v>0</v>
      </c>
      <c r="AD12" s="203">
        <f t="shared" si="9"/>
        <v>0</v>
      </c>
      <c r="AE12" s="224">
        <f t="shared" si="10"/>
        <v>0</v>
      </c>
      <c r="AF12" s="41">
        <f t="shared" si="11"/>
        <v>0</v>
      </c>
      <c r="AG12" s="225">
        <f>'Reisekosten Inland'!X12</f>
        <v>0</v>
      </c>
      <c r="AH12" s="44">
        <f t="shared" si="12"/>
        <v>0</v>
      </c>
    </row>
    <row r="13" spans="1:34" ht="27.75" customHeight="1" thickBot="1">
      <c r="A13" s="116">
        <f>'Reisekosten Inland'!A13</f>
        <v>0</v>
      </c>
      <c r="B13" s="117">
        <f>'Reisekosten Inland'!B13</f>
        <v>0</v>
      </c>
      <c r="C13" s="117">
        <f>'Reisekosten Inland'!C13</f>
        <v>0</v>
      </c>
      <c r="D13" s="259">
        <f t="shared" si="0"/>
        <v>0</v>
      </c>
      <c r="E13" s="260">
        <f>'Reisekosten Inland'!E13</f>
        <v>0</v>
      </c>
      <c r="F13" s="258">
        <f>'Reisekosten Inland'!F13</f>
        <v>0</v>
      </c>
      <c r="G13" s="219">
        <f>'Reisekosten Inland'!G13</f>
        <v>0</v>
      </c>
      <c r="H13" s="220">
        <f>'Reisekosten Inland'!H13</f>
        <v>0</v>
      </c>
      <c r="I13" s="171">
        <f>'Reisekosten Inland'!I13</f>
        <v>0</v>
      </c>
      <c r="J13" s="221">
        <f>'Reisekosten Inland'!J13</f>
        <v>0</v>
      </c>
      <c r="K13" s="222">
        <f>'Reisekosten Inland'!K13</f>
        <v>0</v>
      </c>
      <c r="L13" s="223">
        <f>'Reisekosten Inland'!L13</f>
        <v>0</v>
      </c>
      <c r="M13" s="26">
        <f t="shared" si="1"/>
        <v>0</v>
      </c>
      <c r="N13" s="120">
        <f>'Reisekosten Inland'!N13</f>
        <v>0</v>
      </c>
      <c r="O13" s="209">
        <f t="shared" si="2"/>
        <v>0</v>
      </c>
      <c r="P13" s="122">
        <f>'Reisekosten Inland'!O13</f>
        <v>0</v>
      </c>
      <c r="Q13" s="221">
        <f>'Reisekosten Inland'!P13</f>
        <v>0</v>
      </c>
      <c r="R13" s="39">
        <f t="shared" si="3"/>
        <v>0</v>
      </c>
      <c r="S13" s="120">
        <f>'Reisekosten Inland'!R13</f>
        <v>0</v>
      </c>
      <c r="T13" s="204">
        <f t="shared" si="4"/>
        <v>0</v>
      </c>
      <c r="U13" s="205" t="b">
        <f t="shared" si="5"/>
        <v>0</v>
      </c>
      <c r="V13" s="205" t="b">
        <f t="shared" si="6"/>
        <v>0</v>
      </c>
      <c r="W13" s="205" t="b">
        <f t="shared" si="7"/>
        <v>0</v>
      </c>
      <c r="X13" s="206">
        <v>24</v>
      </c>
      <c r="Y13" s="28">
        <f>IF(S13="Ja",(IF(AND(A13-A12=1,T12&lt;=8,T13&lt;=8,T12+T13&gt;8,E12="E",E13="E",T13&gt;T12,C12=1,B13=0),12,IF(AND(A14-A13=1,T13&lt;=8,T14&lt;=8,T13+T14&gt;8,E13="E",E14="E",T14&lt;=T13,C13=1,B14=0),12,IF(U13=TRUE,X13,IF(V13=TRUE,12,IF(W13=TRUE,12,0))))))*0.5,IF(AND(A13-A12=1,T12&lt;=8,T13&lt;=8,T12+T13&gt;8,E12="E",E13="E",T13&gt;T12,C12=1,B13=0),12,IF(AND(A14-A13=1,T13&lt;=8,T14&lt;=8,T13+T14&gt;8,E13="E",E14="E",T14&lt;=T13,C13=1,B14=0),12,IF(U13=TRUE,X13,IF(V13=TRUE,12,IF(W13=TRUE,12,0))))))</f>
        <v>0</v>
      </c>
      <c r="Z13" s="120">
        <f>'Reisekosten Inland'!T13</f>
        <v>0</v>
      </c>
      <c r="AA13" s="120">
        <f>'Reisekosten Inland'!U13</f>
        <v>0</v>
      </c>
      <c r="AB13" s="120">
        <f>'Reisekosten Inland'!V13</f>
        <v>0</v>
      </c>
      <c r="AC13" s="203">
        <f t="shared" si="8"/>
        <v>0</v>
      </c>
      <c r="AD13" s="203">
        <f t="shared" si="9"/>
        <v>0</v>
      </c>
      <c r="AE13" s="224">
        <f t="shared" si="10"/>
        <v>0</v>
      </c>
      <c r="AF13" s="41">
        <f t="shared" si="11"/>
        <v>0</v>
      </c>
      <c r="AG13" s="225">
        <f>'Reisekosten Inland'!X13</f>
        <v>0</v>
      </c>
      <c r="AH13" s="44">
        <f t="shared" si="12"/>
        <v>0</v>
      </c>
    </row>
    <row r="14" spans="1:34" ht="27.75" customHeight="1" thickBot="1">
      <c r="A14" s="116">
        <f>'Reisekosten Inland'!A14</f>
        <v>0</v>
      </c>
      <c r="B14" s="117">
        <f>'Reisekosten Inland'!B14</f>
        <v>0</v>
      </c>
      <c r="C14" s="117">
        <f>'Reisekosten Inland'!C14</f>
        <v>0</v>
      </c>
      <c r="D14" s="259">
        <f t="shared" si="0"/>
        <v>0</v>
      </c>
      <c r="E14" s="260">
        <f>'Reisekosten Inland'!E14</f>
        <v>0</v>
      </c>
      <c r="F14" s="258">
        <f>'Reisekosten Inland'!F14</f>
        <v>0</v>
      </c>
      <c r="G14" s="219">
        <f>'Reisekosten Inland'!G14</f>
        <v>0</v>
      </c>
      <c r="H14" s="220">
        <f>'Reisekosten Inland'!H14</f>
        <v>0</v>
      </c>
      <c r="I14" s="171">
        <f>'Reisekosten Inland'!I14</f>
        <v>0</v>
      </c>
      <c r="J14" s="221">
        <f>'Reisekosten Inland'!J14</f>
        <v>0</v>
      </c>
      <c r="K14" s="222">
        <f>'Reisekosten Inland'!K14</f>
        <v>0</v>
      </c>
      <c r="L14" s="223">
        <f>'Reisekosten Inland'!L14</f>
        <v>0</v>
      </c>
      <c r="M14" s="26">
        <f t="shared" si="1"/>
        <v>0</v>
      </c>
      <c r="N14" s="120">
        <f>'Reisekosten Inland'!N14</f>
        <v>0</v>
      </c>
      <c r="O14" s="209">
        <f t="shared" si="2"/>
        <v>0</v>
      </c>
      <c r="P14" s="122">
        <f>'Reisekosten Inland'!O14</f>
        <v>0</v>
      </c>
      <c r="Q14" s="221">
        <f>'Reisekosten Inland'!P14</f>
        <v>0</v>
      </c>
      <c r="R14" s="39">
        <f t="shared" si="3"/>
        <v>0</v>
      </c>
      <c r="S14" s="120">
        <f>'Reisekosten Inland'!R14</f>
        <v>0</v>
      </c>
      <c r="T14" s="204">
        <f t="shared" si="4"/>
        <v>0</v>
      </c>
      <c r="U14" s="205" t="b">
        <f t="shared" si="5"/>
        <v>0</v>
      </c>
      <c r="V14" s="205" t="b">
        <f t="shared" si="6"/>
        <v>0</v>
      </c>
      <c r="W14" s="205" t="b">
        <f t="shared" si="7"/>
        <v>0</v>
      </c>
      <c r="X14" s="206">
        <v>24</v>
      </c>
      <c r="Y14" s="28">
        <f>IF(S14="Ja",(IF(AND(A14-A13=1,T13&lt;=8,T14&lt;=8,T13+T14&gt;8,E13="E",E14="E",T14&gt;T13,C13=1,B14=0),12,IF(AND(A15-A14=1,T14&lt;=8,T15&lt;=8,T14+T15&gt;8,E14="E",E15="E",T15&lt;=T14,C14=1,B15=0),12,IF(U14=TRUE,X14,IF(V14=TRUE,12,IF(W14=TRUE,12,0))))))*0.5,IF(AND(A14-A13=1,T13&lt;=8,T14&lt;=8,T13+T14&gt;8,E13="E",E14="E",T14&gt;T13,C13=1,B14=0),12,IF(AND(A15-A14=1,T14&lt;=8,T15&lt;=8,T14+T15&gt;8,E14="E",E15="E",T15&lt;=T14,C14=1,B15=0),12,IF(U14=TRUE,X14,IF(V14=TRUE,12,IF(W14=TRUE,12,0))))))</f>
        <v>0</v>
      </c>
      <c r="Z14" s="120">
        <f>'Reisekosten Inland'!T14</f>
        <v>0</v>
      </c>
      <c r="AA14" s="120">
        <f>'Reisekosten Inland'!U14</f>
        <v>0</v>
      </c>
      <c r="AB14" s="120">
        <f>'Reisekosten Inland'!V14</f>
        <v>0</v>
      </c>
      <c r="AC14" s="203">
        <f t="shared" si="8"/>
        <v>0</v>
      </c>
      <c r="AD14" s="203">
        <f t="shared" si="9"/>
        <v>0</v>
      </c>
      <c r="AE14" s="224">
        <f t="shared" si="10"/>
        <v>0</v>
      </c>
      <c r="AF14" s="41">
        <f t="shared" si="11"/>
        <v>0</v>
      </c>
      <c r="AG14" s="225">
        <f>'Reisekosten Inland'!X14</f>
        <v>0</v>
      </c>
      <c r="AH14" s="44">
        <f t="shared" si="12"/>
        <v>0</v>
      </c>
    </row>
    <row r="15" spans="1:34" ht="27.75" customHeight="1" thickBot="1">
      <c r="A15" s="116">
        <f>'Reisekosten Inland'!A15</f>
        <v>0</v>
      </c>
      <c r="B15" s="117">
        <f>'Reisekosten Inland'!B15</f>
        <v>0</v>
      </c>
      <c r="C15" s="117">
        <f>'Reisekosten Inland'!C15</f>
        <v>0</v>
      </c>
      <c r="D15" s="259">
        <f t="shared" si="0"/>
        <v>0</v>
      </c>
      <c r="E15" s="260">
        <f>'Reisekosten Inland'!E15</f>
        <v>0</v>
      </c>
      <c r="F15" s="258">
        <f>'Reisekosten Inland'!F15</f>
        <v>0</v>
      </c>
      <c r="G15" s="219">
        <f>'Reisekosten Inland'!G15</f>
        <v>0</v>
      </c>
      <c r="H15" s="220">
        <f>'Reisekosten Inland'!H15</f>
        <v>0</v>
      </c>
      <c r="I15" s="171">
        <f>'Reisekosten Inland'!I15</f>
        <v>0</v>
      </c>
      <c r="J15" s="221">
        <f>'Reisekosten Inland'!J15</f>
        <v>0</v>
      </c>
      <c r="K15" s="222">
        <f>'Reisekosten Inland'!K15</f>
        <v>0</v>
      </c>
      <c r="L15" s="223">
        <f>'Reisekosten Inland'!L15</f>
        <v>0</v>
      </c>
      <c r="M15" s="26">
        <f t="shared" si="1"/>
        <v>0</v>
      </c>
      <c r="N15" s="120">
        <f>'Reisekosten Inland'!N15</f>
        <v>0</v>
      </c>
      <c r="O15" s="212">
        <f t="shared" si="2"/>
        <v>0</v>
      </c>
      <c r="P15" s="122">
        <f>'Reisekosten Inland'!O15</f>
        <v>0</v>
      </c>
      <c r="Q15" s="221">
        <f>'Reisekosten Inland'!P15</f>
        <v>0</v>
      </c>
      <c r="R15" s="39">
        <f t="shared" si="3"/>
        <v>0</v>
      </c>
      <c r="S15" s="120">
        <f>'Reisekosten Inland'!R15</f>
        <v>0</v>
      </c>
      <c r="T15" s="204">
        <f t="shared" si="4"/>
        <v>0</v>
      </c>
      <c r="U15" s="205" t="b">
        <f t="shared" si="5"/>
        <v>0</v>
      </c>
      <c r="V15" s="205" t="b">
        <f t="shared" si="6"/>
        <v>0</v>
      </c>
      <c r="W15" s="205" t="b">
        <f t="shared" si="7"/>
        <v>0</v>
      </c>
      <c r="X15" s="206">
        <v>24</v>
      </c>
      <c r="Y15" s="28">
        <f>IF(S15="Ja",(IF(AND(A15-A14=1,T14&lt;=8,T15&lt;=8,T14+T15&gt;8,E14="E",E15="E",T15&gt;T14,C14=1,B15=0),12,IF(AND(A16-A15=1,T15&lt;=8,T16&lt;=8,T15+T16&gt;8,E15="E",E16="E",T16&lt;=T15,C15=1,B16=0),12,IF(U15=TRUE,X15,IF(V15=TRUE,12,IF(W15=TRUE,12,0))))))*0.5,IF(AND(A15-A14=1,T14&lt;=8,T15&lt;=8,T14+T15&gt;8,E14="E",E15="E",T15&gt;T14,C14=1,B15=0),12,IF(AND(A16-A15=1,T15&lt;=8,T16&lt;=8,T15+T16&gt;8,E15="E",E16="E",T16&lt;=T15,C15=1,B16=0),12,IF(U15=TRUE,X15,IF(V15=TRUE,12,IF(W15=TRUE,12,0))))))</f>
        <v>0</v>
      </c>
      <c r="Z15" s="120">
        <f>'Reisekosten Inland'!T15</f>
        <v>0</v>
      </c>
      <c r="AA15" s="120">
        <f>'Reisekosten Inland'!U15</f>
        <v>0</v>
      </c>
      <c r="AB15" s="120">
        <f>'Reisekosten Inland'!V15</f>
        <v>0</v>
      </c>
      <c r="AC15" s="203">
        <f t="shared" si="8"/>
        <v>0</v>
      </c>
      <c r="AD15" s="203">
        <f t="shared" si="9"/>
        <v>0</v>
      </c>
      <c r="AE15" s="224">
        <f t="shared" si="10"/>
        <v>0</v>
      </c>
      <c r="AF15" s="42">
        <f t="shared" si="11"/>
        <v>0</v>
      </c>
      <c r="AG15" s="225">
        <f>'Reisekosten Inland'!X15</f>
        <v>0</v>
      </c>
      <c r="AH15" s="45">
        <f t="shared" si="12"/>
        <v>0</v>
      </c>
    </row>
    <row r="16" spans="1:34" ht="27.75" customHeight="1" thickBot="1">
      <c r="A16" s="116"/>
      <c r="B16" s="117"/>
      <c r="C16" s="117"/>
      <c r="D16" s="226"/>
      <c r="E16" s="261"/>
      <c r="F16" s="258"/>
      <c r="G16" s="219"/>
      <c r="H16" s="220"/>
      <c r="I16" s="171"/>
      <c r="J16" s="221"/>
      <c r="K16" s="222"/>
      <c r="L16" s="223"/>
      <c r="M16" s="26"/>
      <c r="N16" s="120"/>
      <c r="O16" s="212"/>
      <c r="P16" s="122"/>
      <c r="Q16" s="221"/>
      <c r="R16" s="39"/>
      <c r="S16" s="120"/>
      <c r="T16" s="213"/>
      <c r="U16" s="214"/>
      <c r="V16" s="214"/>
      <c r="W16" s="214"/>
      <c r="X16" s="227"/>
      <c r="Y16" s="28"/>
      <c r="Z16" s="120"/>
      <c r="AA16" s="120"/>
      <c r="AB16" s="120"/>
      <c r="AC16" s="203"/>
      <c r="AD16" s="203"/>
      <c r="AE16" s="224"/>
      <c r="AF16" s="42"/>
      <c r="AG16" s="225"/>
      <c r="AH16" s="45">
        <f>SUM(AH10:AH15)</f>
        <v>0</v>
      </c>
    </row>
    <row r="100" spans="1:3" ht="12.75" hidden="1">
      <c r="A100" s="72" t="s">
        <v>319</v>
      </c>
      <c r="B100" s="165" t="s">
        <v>321</v>
      </c>
      <c r="C100" s="165" t="s">
        <v>487</v>
      </c>
    </row>
    <row r="101" spans="1:2" ht="12.75" hidden="1">
      <c r="A101" s="72" t="s">
        <v>320</v>
      </c>
      <c r="B101" s="165" t="s">
        <v>322</v>
      </c>
    </row>
    <row r="102" ht="12.75" hidden="1">
      <c r="B102" s="165" t="s">
        <v>323</v>
      </c>
    </row>
    <row r="103" ht="12.75" hidden="1">
      <c r="B103" s="165" t="s">
        <v>324</v>
      </c>
    </row>
    <row r="104" ht="12.75" hidden="1"/>
    <row r="105" ht="12.75" hidden="1"/>
    <row r="106" ht="12.75" hidden="1"/>
    <row r="107" ht="12.75" hidden="1"/>
    <row r="108" ht="12.75" hidden="1"/>
    <row r="109" ht="12.75" hidden="1"/>
  </sheetData>
  <sheetProtection password="95AC" sheet="1"/>
  <mergeCells count="29">
    <mergeCell ref="K3:M3"/>
    <mergeCell ref="N3:AH3"/>
    <mergeCell ref="K4:M4"/>
    <mergeCell ref="N4:AH4"/>
    <mergeCell ref="Z8:AB8"/>
    <mergeCell ref="AC8:AC9"/>
    <mergeCell ref="AG8:AG9"/>
    <mergeCell ref="AH8:AH9"/>
    <mergeCell ref="Q8:Q9"/>
    <mergeCell ref="N8:N9"/>
    <mergeCell ref="B3:J3"/>
    <mergeCell ref="B4:J4"/>
    <mergeCell ref="G5:N5"/>
    <mergeCell ref="AD8:AD9"/>
    <mergeCell ref="A8:A9"/>
    <mergeCell ref="B8:D8"/>
    <mergeCell ref="I8:I9"/>
    <mergeCell ref="J8:J9"/>
    <mergeCell ref="K8:M8"/>
    <mergeCell ref="E8:E9"/>
    <mergeCell ref="AE8:AE9"/>
    <mergeCell ref="AF8:AF9"/>
    <mergeCell ref="N7:R7"/>
    <mergeCell ref="S7:AF7"/>
    <mergeCell ref="O8:O9"/>
    <mergeCell ref="P8:P9"/>
    <mergeCell ref="S8:S9"/>
    <mergeCell ref="Y8:Y9"/>
    <mergeCell ref="R8:R9"/>
  </mergeCells>
  <dataValidations count="1">
    <dataValidation allowBlank="1" showInputMessage="1" showErrorMessage="1" error="Bitte einen Wert aus der vorgegebenen Liste auswählen!" sqref="N10:N15 P10:Q15"/>
  </dataValidations>
  <printOptions horizontalCentered="1"/>
  <pageMargins left="0" right="0" top="0.7874015748031497" bottom="0.984251968503937" header="0.5118110236220472" footer="0.5118110236220472"/>
  <pageSetup fitToHeight="1" fitToWidth="1" horizontalDpi="600" verticalDpi="600" orientation="landscape" paperSize="9" scale="50" r:id="rId4"/>
  <headerFooter alignWithMargins="0">
    <oddFooter>&amp;L&amp;8Investitions- und Förderbank Niedersachsen - NBank  Günther-Wagner-Allee 12 -16   30177 Hannover   
Telefon 0511.30031-333   Telefax 0511.30031-11333   beratung@nbank   www.nbank.de&amp;RStand: 01.01.2012</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theme="4" tint="0.5999900102615356"/>
    <pageSetUpPr fitToPage="1"/>
  </sheetPr>
  <dimension ref="A2:Z264"/>
  <sheetViews>
    <sheetView showGridLines="0" zoomScaleSheetLayoutView="100" workbookViewId="0" topLeftCell="A1">
      <selection activeCell="B3" sqref="B3:J3"/>
    </sheetView>
  </sheetViews>
  <sheetFormatPr defaultColWidth="11.421875" defaultRowHeight="12.75"/>
  <cols>
    <col min="1" max="1" width="11.421875" style="72" customWidth="1"/>
    <col min="2" max="3" width="5.7109375" style="72" customWidth="1"/>
    <col min="4" max="4" width="6.421875" style="72" customWidth="1"/>
    <col min="5" max="5" width="7.00390625" style="72" customWidth="1"/>
    <col min="6" max="7" width="12.7109375" style="72" customWidth="1"/>
    <col min="8" max="8" width="32.8515625" style="72" customWidth="1"/>
    <col min="9" max="9" width="7.421875" style="72" customWidth="1"/>
    <col min="10" max="10" width="10.28125" style="72" customWidth="1"/>
    <col min="11" max="11" width="11.28125" style="72" customWidth="1"/>
    <col min="12" max="12" width="6.7109375" style="72" customWidth="1"/>
    <col min="13" max="13" width="8.7109375" style="72" customWidth="1"/>
    <col min="14" max="14" width="5.421875" style="72" customWidth="1"/>
    <col min="15" max="15" width="7.28125" style="72" customWidth="1"/>
    <col min="16" max="16" width="9.57421875" style="72" customWidth="1"/>
    <col min="17" max="17" width="10.57421875" style="72" customWidth="1"/>
    <col min="18" max="18" width="26.421875" style="72" customWidth="1"/>
    <col min="19" max="19" width="6.57421875" style="72" customWidth="1"/>
    <col min="20" max="20" width="8.140625" style="72" customWidth="1"/>
    <col min="21" max="23" width="5.7109375" style="72" customWidth="1"/>
    <col min="24" max="24" width="8.7109375" style="72" customWidth="1"/>
    <col min="25" max="25" width="8.8515625" style="72" customWidth="1"/>
    <col min="26" max="26" width="11.28125" style="72" customWidth="1"/>
    <col min="27" max="16384" width="11.421875" style="72" customWidth="1"/>
  </cols>
  <sheetData>
    <row r="1" ht="23.25" customHeight="1"/>
    <row r="2" spans="1:26" ht="27">
      <c r="A2" s="73" t="s">
        <v>573</v>
      </c>
      <c r="F2" s="74"/>
      <c r="G2" s="74"/>
      <c r="H2" s="75"/>
      <c r="I2" s="75"/>
      <c r="J2" s="75"/>
      <c r="K2" s="75"/>
      <c r="L2" s="75"/>
      <c r="U2" s="75"/>
      <c r="V2" s="75"/>
      <c r="W2" s="75"/>
      <c r="X2" s="75"/>
      <c r="Y2" s="75"/>
      <c r="Z2" s="75"/>
    </row>
    <row r="3" spans="1:26" ht="12.75">
      <c r="A3" s="262" t="s">
        <v>8</v>
      </c>
      <c r="B3" s="384"/>
      <c r="C3" s="384"/>
      <c r="D3" s="384"/>
      <c r="E3" s="384"/>
      <c r="F3" s="384"/>
      <c r="G3" s="384"/>
      <c r="H3" s="384"/>
      <c r="I3" s="384"/>
      <c r="J3" s="385"/>
      <c r="K3" s="381" t="s">
        <v>16</v>
      </c>
      <c r="L3" s="381"/>
      <c r="M3" s="381"/>
      <c r="N3" s="379"/>
      <c r="O3" s="379"/>
      <c r="P3" s="379"/>
      <c r="Q3" s="379"/>
      <c r="R3" s="379"/>
      <c r="S3" s="379"/>
      <c r="T3" s="379"/>
      <c r="U3" s="379"/>
      <c r="V3" s="379"/>
      <c r="W3" s="379"/>
      <c r="X3" s="379"/>
      <c r="Y3" s="379"/>
      <c r="Z3" s="379"/>
    </row>
    <row r="4" spans="1:26" ht="12.75">
      <c r="A4" s="262" t="s">
        <v>9</v>
      </c>
      <c r="B4" s="382"/>
      <c r="C4" s="382"/>
      <c r="D4" s="382"/>
      <c r="E4" s="382"/>
      <c r="F4" s="382"/>
      <c r="G4" s="382"/>
      <c r="H4" s="382"/>
      <c r="I4" s="382"/>
      <c r="J4" s="383"/>
      <c r="K4" s="381" t="s">
        <v>60</v>
      </c>
      <c r="L4" s="381"/>
      <c r="M4" s="381"/>
      <c r="N4" s="379"/>
      <c r="O4" s="379"/>
      <c r="P4" s="379"/>
      <c r="Q4" s="379"/>
      <c r="R4" s="379"/>
      <c r="S4" s="379"/>
      <c r="T4" s="379"/>
      <c r="U4" s="379"/>
      <c r="V4" s="379"/>
      <c r="W4" s="379"/>
      <c r="X4" s="379"/>
      <c r="Y4" s="379"/>
      <c r="Z4" s="379"/>
    </row>
    <row r="5" spans="1:26" ht="12.75">
      <c r="A5" s="262" t="s">
        <v>329</v>
      </c>
      <c r="B5" s="272"/>
      <c r="C5" s="273"/>
      <c r="D5" s="273"/>
      <c r="E5" s="273"/>
      <c r="F5" s="273"/>
      <c r="G5" s="273"/>
      <c r="H5" s="273"/>
      <c r="I5" s="273"/>
      <c r="J5" s="273"/>
      <c r="K5" s="274" t="s">
        <v>330</v>
      </c>
      <c r="L5" s="274"/>
      <c r="M5" s="274"/>
      <c r="N5" s="379"/>
      <c r="O5" s="379"/>
      <c r="P5" s="379"/>
      <c r="Q5" s="379"/>
      <c r="R5" s="379"/>
      <c r="S5" s="379"/>
      <c r="T5" s="379"/>
      <c r="U5" s="379"/>
      <c r="V5" s="379"/>
      <c r="W5" s="379"/>
      <c r="X5" s="379"/>
      <c r="Y5" s="379"/>
      <c r="Z5" s="379"/>
    </row>
    <row r="6" spans="1:26" s="88" customFormat="1" ht="18.75" customHeight="1" thickBot="1">
      <c r="A6" s="85">
        <v>1</v>
      </c>
      <c r="B6" s="86">
        <v>2</v>
      </c>
      <c r="C6" s="86">
        <v>3</v>
      </c>
      <c r="D6" s="86">
        <v>4</v>
      </c>
      <c r="E6" s="86">
        <v>5</v>
      </c>
      <c r="F6" s="86">
        <v>6</v>
      </c>
      <c r="G6" s="86">
        <v>7</v>
      </c>
      <c r="H6" s="86">
        <v>8</v>
      </c>
      <c r="I6" s="86">
        <v>9</v>
      </c>
      <c r="J6" s="86">
        <v>10</v>
      </c>
      <c r="K6" s="86">
        <v>11</v>
      </c>
      <c r="L6" s="86">
        <v>12</v>
      </c>
      <c r="M6" s="86">
        <v>13</v>
      </c>
      <c r="N6" s="86">
        <v>14</v>
      </c>
      <c r="O6" s="86">
        <v>15</v>
      </c>
      <c r="P6" s="86">
        <v>16</v>
      </c>
      <c r="Q6" s="86">
        <v>17</v>
      </c>
      <c r="R6" s="86">
        <v>18</v>
      </c>
      <c r="S6" s="86">
        <v>19</v>
      </c>
      <c r="T6" s="86">
        <v>20</v>
      </c>
      <c r="U6" s="86">
        <v>21</v>
      </c>
      <c r="V6" s="86">
        <v>22</v>
      </c>
      <c r="W6" s="86">
        <v>23</v>
      </c>
      <c r="X6" s="87">
        <v>24</v>
      </c>
      <c r="Y6" s="88">
        <v>25</v>
      </c>
      <c r="Z6" s="88">
        <v>26</v>
      </c>
    </row>
    <row r="7" spans="1:26" ht="13.5" thickBot="1">
      <c r="A7" s="337" t="s">
        <v>0</v>
      </c>
      <c r="B7" s="338"/>
      <c r="C7" s="338"/>
      <c r="D7" s="338"/>
      <c r="E7" s="338"/>
      <c r="F7" s="338"/>
      <c r="G7" s="338"/>
      <c r="H7" s="380"/>
      <c r="I7" s="338" t="s">
        <v>1</v>
      </c>
      <c r="J7" s="338"/>
      <c r="K7" s="338"/>
      <c r="L7" s="338"/>
      <c r="M7" s="380"/>
      <c r="N7" s="338" t="s">
        <v>35</v>
      </c>
      <c r="O7" s="338"/>
      <c r="P7" s="338"/>
      <c r="Q7" s="380"/>
      <c r="R7" s="338" t="s">
        <v>34</v>
      </c>
      <c r="S7" s="338"/>
      <c r="T7" s="338"/>
      <c r="U7" s="338"/>
      <c r="V7" s="338"/>
      <c r="W7" s="338"/>
      <c r="X7" s="338"/>
      <c r="Y7" s="380"/>
      <c r="Z7" s="192" t="s">
        <v>2</v>
      </c>
    </row>
    <row r="8" spans="1:26" s="105" customFormat="1" ht="48" customHeight="1">
      <c r="A8" s="334" t="s">
        <v>55</v>
      </c>
      <c r="B8" s="350" t="s">
        <v>295</v>
      </c>
      <c r="C8" s="336"/>
      <c r="D8" s="367"/>
      <c r="E8" s="342" t="s">
        <v>331</v>
      </c>
      <c r="F8" s="101"/>
      <c r="G8" s="102"/>
      <c r="H8" s="103"/>
      <c r="I8" s="334" t="s">
        <v>37</v>
      </c>
      <c r="J8" s="310" t="s">
        <v>294</v>
      </c>
      <c r="K8" s="386" t="s">
        <v>26</v>
      </c>
      <c r="L8" s="387"/>
      <c r="M8" s="388"/>
      <c r="N8" s="340" t="s">
        <v>304</v>
      </c>
      <c r="O8" s="341"/>
      <c r="P8" s="344" t="s">
        <v>313</v>
      </c>
      <c r="Q8" s="329" t="s">
        <v>41</v>
      </c>
      <c r="R8" s="190"/>
      <c r="S8" s="345" t="s">
        <v>28</v>
      </c>
      <c r="T8" s="329" t="s">
        <v>299</v>
      </c>
      <c r="U8" s="378" t="s">
        <v>307</v>
      </c>
      <c r="V8" s="378"/>
      <c r="W8" s="378"/>
      <c r="X8" s="329" t="s">
        <v>17</v>
      </c>
      <c r="Y8" s="375" t="s">
        <v>305</v>
      </c>
      <c r="Z8" s="376" t="s">
        <v>42</v>
      </c>
    </row>
    <row r="9" spans="1:26" ht="102.75" customHeight="1" thickBot="1">
      <c r="A9" s="335"/>
      <c r="B9" s="107" t="s">
        <v>52</v>
      </c>
      <c r="C9" s="107" t="s">
        <v>53</v>
      </c>
      <c r="D9" s="108" t="s">
        <v>13</v>
      </c>
      <c r="E9" s="343"/>
      <c r="F9" s="109" t="s">
        <v>11</v>
      </c>
      <c r="G9" s="110" t="s">
        <v>12</v>
      </c>
      <c r="H9" s="111" t="s">
        <v>18</v>
      </c>
      <c r="I9" s="335"/>
      <c r="J9" s="365"/>
      <c r="K9" s="106" t="s">
        <v>10</v>
      </c>
      <c r="L9" s="113" t="s">
        <v>306</v>
      </c>
      <c r="M9" s="108" t="s">
        <v>36</v>
      </c>
      <c r="N9" s="193" t="s">
        <v>40</v>
      </c>
      <c r="O9" s="194" t="s">
        <v>33</v>
      </c>
      <c r="P9" s="345"/>
      <c r="Q9" s="329"/>
      <c r="R9" s="229" t="s">
        <v>63</v>
      </c>
      <c r="S9" s="345"/>
      <c r="T9" s="329"/>
      <c r="U9" s="113" t="s">
        <v>22</v>
      </c>
      <c r="V9" s="115" t="s">
        <v>23</v>
      </c>
      <c r="W9" s="115" t="s">
        <v>24</v>
      </c>
      <c r="X9" s="329"/>
      <c r="Y9" s="325"/>
      <c r="Z9" s="377"/>
    </row>
    <row r="10" spans="1:26" ht="41.25" customHeight="1">
      <c r="A10" s="13"/>
      <c r="B10" s="14"/>
      <c r="C10" s="14"/>
      <c r="D10" s="118">
        <f>'Reisekosten Ausland (NR)'!D10</f>
        <v>0</v>
      </c>
      <c r="E10" s="263"/>
      <c r="F10" s="69"/>
      <c r="G10" s="15"/>
      <c r="H10" s="18"/>
      <c r="I10" s="58"/>
      <c r="J10" s="16"/>
      <c r="K10" s="23"/>
      <c r="L10" s="47"/>
      <c r="M10" s="27">
        <f>'Reisekosten Ausland (NR)'!M10</f>
        <v>0</v>
      </c>
      <c r="N10" s="23"/>
      <c r="O10" s="17"/>
      <c r="P10" s="57"/>
      <c r="Q10" s="27">
        <f>'Reisekosten Ausland (NR)'!R10</f>
        <v>0</v>
      </c>
      <c r="R10" s="239"/>
      <c r="S10" s="17"/>
      <c r="T10" s="240">
        <f>'Reisekosten Ausland (NR)'!AA10</f>
        <v>0</v>
      </c>
      <c r="U10" s="236"/>
      <c r="V10" s="17"/>
      <c r="W10" s="17"/>
      <c r="X10" s="61">
        <f>'Reisekosten Ausland (NR)'!AH10</f>
        <v>0</v>
      </c>
      <c r="Y10" s="32"/>
      <c r="Z10" s="49">
        <f>'Reisekosten Ausland (NR)'!AJ10</f>
        <v>0</v>
      </c>
    </row>
    <row r="11" spans="1:26" ht="41.25" customHeight="1">
      <c r="A11" s="54"/>
      <c r="B11" s="7"/>
      <c r="C11" s="7"/>
      <c r="D11" s="126">
        <f>'Reisekosten Ausland (NR)'!D11</f>
        <v>0</v>
      </c>
      <c r="E11" s="264"/>
      <c r="F11" s="70"/>
      <c r="G11" s="30"/>
      <c r="H11" s="19"/>
      <c r="I11" s="59"/>
      <c r="J11" s="9"/>
      <c r="K11" s="24"/>
      <c r="L11" s="46"/>
      <c r="M11" s="28">
        <f>'Reisekosten Ausland (NR)'!M11</f>
        <v>0</v>
      </c>
      <c r="N11" s="24"/>
      <c r="O11" s="22"/>
      <c r="P11" s="56"/>
      <c r="Q11" s="28">
        <f>'Reisekosten Ausland (NR)'!R11</f>
        <v>0</v>
      </c>
      <c r="R11" s="241"/>
      <c r="S11" s="22"/>
      <c r="T11" s="242">
        <f>'Reisekosten Ausland (NR)'!AA11</f>
        <v>0</v>
      </c>
      <c r="U11" s="237"/>
      <c r="V11" s="22"/>
      <c r="W11" s="22"/>
      <c r="X11" s="62">
        <f>'Reisekosten Ausland (NR)'!AH11</f>
        <v>0</v>
      </c>
      <c r="Y11" s="33"/>
      <c r="Z11" s="50">
        <f>'Reisekosten Ausland (NR)'!AJ11</f>
        <v>0</v>
      </c>
    </row>
    <row r="12" spans="1:26" ht="41.25" customHeight="1">
      <c r="A12" s="8"/>
      <c r="B12" s="7"/>
      <c r="C12" s="7"/>
      <c r="D12" s="126">
        <f>'Reisekosten Ausland (NR)'!D12</f>
        <v>0</v>
      </c>
      <c r="E12" s="264"/>
      <c r="F12" s="70"/>
      <c r="G12" s="30"/>
      <c r="H12" s="19"/>
      <c r="I12" s="59"/>
      <c r="J12" s="9"/>
      <c r="K12" s="24"/>
      <c r="L12" s="46"/>
      <c r="M12" s="28">
        <f>'Reisekosten Ausland (NR)'!M12</f>
        <v>0</v>
      </c>
      <c r="N12" s="24"/>
      <c r="O12" s="22"/>
      <c r="P12" s="56"/>
      <c r="Q12" s="28">
        <f>'Reisekosten Ausland (NR)'!R12</f>
        <v>0</v>
      </c>
      <c r="R12" s="241"/>
      <c r="S12" s="22"/>
      <c r="T12" s="242">
        <f>'Reisekosten Ausland (NR)'!AA12</f>
        <v>0</v>
      </c>
      <c r="U12" s="237"/>
      <c r="V12" s="22"/>
      <c r="W12" s="22"/>
      <c r="X12" s="62">
        <f>'Reisekosten Ausland (NR)'!AH12</f>
        <v>0</v>
      </c>
      <c r="Y12" s="33"/>
      <c r="Z12" s="50">
        <f>'Reisekosten Ausland (NR)'!AJ12</f>
        <v>0</v>
      </c>
    </row>
    <row r="13" spans="1:26" ht="41.25" customHeight="1">
      <c r="A13" s="8"/>
      <c r="B13" s="7"/>
      <c r="C13" s="7"/>
      <c r="D13" s="126">
        <f>'Reisekosten Ausland (NR)'!D13</f>
        <v>0</v>
      </c>
      <c r="E13" s="264"/>
      <c r="F13" s="70"/>
      <c r="G13" s="30"/>
      <c r="H13" s="19"/>
      <c r="I13" s="59"/>
      <c r="J13" s="9"/>
      <c r="K13" s="24"/>
      <c r="L13" s="46"/>
      <c r="M13" s="28">
        <f>'Reisekosten Ausland (NR)'!M13</f>
        <v>0</v>
      </c>
      <c r="N13" s="24"/>
      <c r="O13" s="22"/>
      <c r="P13" s="56"/>
      <c r="Q13" s="28">
        <f>'Reisekosten Ausland (NR)'!R13</f>
        <v>0</v>
      </c>
      <c r="R13" s="241"/>
      <c r="S13" s="22"/>
      <c r="T13" s="242">
        <f>'Reisekosten Ausland (NR)'!AA13</f>
        <v>0</v>
      </c>
      <c r="U13" s="237"/>
      <c r="V13" s="22"/>
      <c r="W13" s="22"/>
      <c r="X13" s="62">
        <f>'Reisekosten Ausland (NR)'!AH13</f>
        <v>0</v>
      </c>
      <c r="Y13" s="33"/>
      <c r="Z13" s="50">
        <f>'Reisekosten Ausland (NR)'!AJ13</f>
        <v>0</v>
      </c>
    </row>
    <row r="14" spans="1:26" ht="41.25" customHeight="1">
      <c r="A14" s="8"/>
      <c r="B14" s="7"/>
      <c r="C14" s="7"/>
      <c r="D14" s="126">
        <f>'Reisekosten Ausland (NR)'!D14</f>
        <v>0</v>
      </c>
      <c r="E14" s="264"/>
      <c r="F14" s="70"/>
      <c r="G14" s="30"/>
      <c r="H14" s="19"/>
      <c r="I14" s="59"/>
      <c r="J14" s="9"/>
      <c r="K14" s="24"/>
      <c r="L14" s="46"/>
      <c r="M14" s="28">
        <f>'Reisekosten Ausland (NR)'!M14</f>
        <v>0</v>
      </c>
      <c r="N14" s="24"/>
      <c r="O14" s="22"/>
      <c r="P14" s="56"/>
      <c r="Q14" s="28">
        <f>'Reisekosten Ausland (NR)'!R14</f>
        <v>0</v>
      </c>
      <c r="R14" s="241"/>
      <c r="S14" s="22"/>
      <c r="T14" s="242">
        <f>'Reisekosten Ausland (NR)'!AA14</f>
        <v>0</v>
      </c>
      <c r="U14" s="237"/>
      <c r="V14" s="22"/>
      <c r="W14" s="22"/>
      <c r="X14" s="62">
        <f>'Reisekosten Ausland (NR)'!AH14</f>
        <v>0</v>
      </c>
      <c r="Y14" s="33"/>
      <c r="Z14" s="50">
        <f>'Reisekosten Ausland (NR)'!AJ14</f>
        <v>0</v>
      </c>
    </row>
    <row r="15" spans="1:26" ht="41.25" customHeight="1" thickBot="1">
      <c r="A15" s="10"/>
      <c r="B15" s="11"/>
      <c r="C15" s="11"/>
      <c r="D15" s="130">
        <f>'Reisekosten Ausland (NR)'!D15</f>
        <v>0</v>
      </c>
      <c r="E15" s="265"/>
      <c r="F15" s="71"/>
      <c r="G15" s="31"/>
      <c r="H15" s="20"/>
      <c r="I15" s="60"/>
      <c r="J15" s="21"/>
      <c r="K15" s="25"/>
      <c r="L15" s="48"/>
      <c r="M15" s="29">
        <f>'Reisekosten Ausland (NR)'!M15</f>
        <v>0</v>
      </c>
      <c r="N15" s="25"/>
      <c r="O15" s="12"/>
      <c r="P15" s="55"/>
      <c r="Q15" s="29">
        <f>'Reisekosten Ausland (NR)'!R15</f>
        <v>0</v>
      </c>
      <c r="R15" s="243"/>
      <c r="S15" s="12"/>
      <c r="T15" s="244">
        <f>'Reisekosten Ausland (NR)'!AA15</f>
        <v>0</v>
      </c>
      <c r="U15" s="238"/>
      <c r="V15" s="12"/>
      <c r="W15" s="12"/>
      <c r="X15" s="63">
        <f>'Reisekosten Ausland (NR)'!AH15</f>
        <v>0</v>
      </c>
      <c r="Y15" s="34"/>
      <c r="Z15" s="51">
        <f>'Reisekosten Ausland (NR)'!AJ15</f>
        <v>0</v>
      </c>
    </row>
    <row r="16" spans="1:26" ht="18.75" customHeight="1" thickBot="1">
      <c r="A16" s="132"/>
      <c r="B16" s="133"/>
      <c r="C16" s="133"/>
      <c r="D16" s="133"/>
      <c r="E16" s="133"/>
      <c r="F16" s="134"/>
      <c r="G16" s="134"/>
      <c r="H16" s="134"/>
      <c r="I16" s="134"/>
      <c r="J16" s="134"/>
      <c r="K16" s="133"/>
      <c r="L16" s="133"/>
      <c r="M16" s="133"/>
      <c r="N16" s="133"/>
      <c r="O16" s="133"/>
      <c r="P16" s="133"/>
      <c r="Q16" s="133"/>
      <c r="R16" s="133"/>
      <c r="S16" s="133"/>
      <c r="T16" s="133"/>
      <c r="U16" s="133"/>
      <c r="V16" s="133"/>
      <c r="W16" s="133"/>
      <c r="X16" s="135"/>
      <c r="Y16" s="136" t="s">
        <v>4</v>
      </c>
      <c r="Z16" s="67">
        <f>SUM(Z10:Z15)</f>
        <v>0</v>
      </c>
    </row>
    <row r="17" spans="1:26" ht="24" customHeight="1">
      <c r="A17" s="137" t="s">
        <v>3</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8"/>
      <c r="Z17" s="6"/>
    </row>
    <row r="18" spans="1:26" s="139" customFormat="1" ht="20.25" customHeight="1">
      <c r="A18" s="330" t="s">
        <v>61</v>
      </c>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row>
    <row r="19" spans="1:26" s="141" customFormat="1" ht="23.25" customHeight="1">
      <c r="A19" s="140" t="s">
        <v>325</v>
      </c>
      <c r="B19" s="308" t="s">
        <v>314</v>
      </c>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row>
    <row r="20" spans="1:26" s="141" customFormat="1" ht="29.25" customHeight="1">
      <c r="A20" s="140" t="s">
        <v>30</v>
      </c>
      <c r="B20" s="308" t="s">
        <v>301</v>
      </c>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row>
    <row r="21" spans="1:26" s="141" customFormat="1" ht="23.25" customHeight="1">
      <c r="A21" s="140" t="s">
        <v>62</v>
      </c>
      <c r="B21" s="308" t="s">
        <v>43</v>
      </c>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row>
    <row r="22" spans="1:26" s="141" customFormat="1" ht="23.25" customHeight="1">
      <c r="A22" s="140" t="s">
        <v>484</v>
      </c>
      <c r="B22" s="308" t="s">
        <v>300</v>
      </c>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row>
    <row r="23" spans="1:26" s="141" customFormat="1" ht="29.25" customHeight="1">
      <c r="A23" s="140" t="s">
        <v>485</v>
      </c>
      <c r="B23" s="308" t="s">
        <v>309</v>
      </c>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row>
    <row r="24" spans="1:26" s="141" customFormat="1" ht="23.25" customHeight="1">
      <c r="A24" s="140" t="s">
        <v>486</v>
      </c>
      <c r="B24" s="308" t="s">
        <v>311</v>
      </c>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row>
    <row r="25" spans="1:26" ht="16.5" customHeight="1">
      <c r="A25" s="316" t="s">
        <v>57</v>
      </c>
      <c r="B25" s="317"/>
      <c r="C25" s="317"/>
      <c r="D25" s="317"/>
      <c r="E25" s="317"/>
      <c r="F25" s="317"/>
      <c r="G25" s="143"/>
      <c r="H25" s="143"/>
      <c r="I25" s="84"/>
      <c r="J25" s="84"/>
      <c r="K25" s="84"/>
      <c r="L25" s="84"/>
      <c r="M25" s="84"/>
      <c r="N25" s="84"/>
      <c r="O25" s="84"/>
      <c r="P25" s="84"/>
      <c r="Q25" s="84"/>
      <c r="R25" s="144"/>
      <c r="S25" s="144"/>
      <c r="T25" s="84"/>
      <c r="U25" s="84"/>
      <c r="V25" s="84"/>
      <c r="W25" s="84"/>
      <c r="X25" s="84"/>
      <c r="Y25" s="84"/>
      <c r="Z25" s="188"/>
    </row>
    <row r="26" spans="1:26" ht="16.5" customHeight="1">
      <c r="A26" s="318"/>
      <c r="B26" s="319"/>
      <c r="C26" s="319"/>
      <c r="D26" s="319"/>
      <c r="E26" s="319"/>
      <c r="F26" s="319"/>
      <c r="G26" s="306"/>
      <c r="H26" s="306"/>
      <c r="I26" s="142"/>
      <c r="J26" s="145"/>
      <c r="K26" s="145"/>
      <c r="L26" s="145"/>
      <c r="M26" s="146"/>
      <c r="N26" s="146"/>
      <c r="O26" s="146"/>
      <c r="P26" s="146"/>
      <c r="Q26" s="146"/>
      <c r="R26" s="133"/>
      <c r="S26" s="142"/>
      <c r="T26" s="142"/>
      <c r="U26" s="142"/>
      <c r="V26" s="142"/>
      <c r="W26" s="142"/>
      <c r="X26" s="142"/>
      <c r="Y26" s="142"/>
      <c r="Z26" s="176"/>
    </row>
    <row r="27" spans="1:26" ht="16.5" customHeight="1">
      <c r="A27" s="147"/>
      <c r="B27" s="148"/>
      <c r="C27" s="148"/>
      <c r="D27" s="148"/>
      <c r="E27" s="148"/>
      <c r="F27" s="148"/>
      <c r="G27" s="149" t="s">
        <v>5</v>
      </c>
      <c r="H27" s="148"/>
      <c r="I27" s="150"/>
      <c r="J27" s="150"/>
      <c r="K27" s="150"/>
      <c r="L27" s="150"/>
      <c r="M27" s="142"/>
      <c r="N27" s="142"/>
      <c r="O27" s="142"/>
      <c r="P27" s="142"/>
      <c r="Q27" s="142"/>
      <c r="R27" s="146"/>
      <c r="S27" s="142"/>
      <c r="T27" s="142"/>
      <c r="U27" s="142"/>
      <c r="V27" s="142"/>
      <c r="W27" s="142"/>
      <c r="X27" s="142"/>
      <c r="Y27" s="142"/>
      <c r="Z27" s="176"/>
    </row>
    <row r="28" spans="1:26" ht="18" customHeight="1">
      <c r="A28" s="152" t="s">
        <v>6</v>
      </c>
      <c r="B28" s="153"/>
      <c r="C28" s="154"/>
      <c r="D28" s="144"/>
      <c r="E28" s="144"/>
      <c r="F28" s="154"/>
      <c r="G28" s="154"/>
      <c r="H28" s="155"/>
      <c r="I28" s="152" t="s">
        <v>7</v>
      </c>
      <c r="J28" s="153"/>
      <c r="K28" s="153"/>
      <c r="L28" s="156"/>
      <c r="M28" s="195"/>
      <c r="N28" s="317" t="s">
        <v>46</v>
      </c>
      <c r="O28" s="317"/>
      <c r="P28" s="317"/>
      <c r="Q28" s="317"/>
      <c r="R28" s="183"/>
      <c r="S28" s="183"/>
      <c r="T28" s="183"/>
      <c r="U28" s="84"/>
      <c r="V28" s="153"/>
      <c r="W28" s="84"/>
      <c r="X28" s="84"/>
      <c r="Y28" s="84"/>
      <c r="Z28" s="188"/>
    </row>
    <row r="29" spans="1:26" ht="12.75">
      <c r="A29" s="157"/>
      <c r="B29" s="133"/>
      <c r="C29" s="133"/>
      <c r="D29" s="133"/>
      <c r="E29" s="133"/>
      <c r="F29" s="133"/>
      <c r="G29" s="133"/>
      <c r="H29" s="1"/>
      <c r="I29" s="157"/>
      <c r="J29" s="133"/>
      <c r="K29" s="133"/>
      <c r="L29" s="158"/>
      <c r="M29" s="196"/>
      <c r="N29" s="319"/>
      <c r="O29" s="319"/>
      <c r="P29" s="319"/>
      <c r="Q29" s="319"/>
      <c r="R29" s="302"/>
      <c r="S29" s="302"/>
      <c r="T29" s="185" t="s">
        <v>47</v>
      </c>
      <c r="U29" s="186"/>
      <c r="V29" s="186"/>
      <c r="W29" s="187"/>
      <c r="X29" s="142"/>
      <c r="Y29" s="142"/>
      <c r="Z29" s="176"/>
    </row>
    <row r="30" spans="1:26" ht="15">
      <c r="A30" s="304" t="s">
        <v>45</v>
      </c>
      <c r="B30" s="305"/>
      <c r="C30" s="305"/>
      <c r="D30" s="305"/>
      <c r="E30" s="305"/>
      <c r="F30" s="305"/>
      <c r="G30" s="228"/>
      <c r="H30" s="1"/>
      <c r="I30" s="160"/>
      <c r="J30" s="2" t="s">
        <v>15</v>
      </c>
      <c r="K30" s="2">
        <f>Z16</f>
        <v>0</v>
      </c>
      <c r="L30" s="2"/>
      <c r="M30" s="161"/>
      <c r="N30" s="142"/>
      <c r="O30" s="133"/>
      <c r="P30" s="133"/>
      <c r="Q30" s="133"/>
      <c r="R30" s="133"/>
      <c r="S30" s="133"/>
      <c r="T30" s="142"/>
      <c r="U30" s="306"/>
      <c r="V30" s="306"/>
      <c r="W30" s="306"/>
      <c r="X30" s="306"/>
      <c r="Y30" s="306"/>
      <c r="Z30" s="307"/>
    </row>
    <row r="31" spans="1:26" ht="15">
      <c r="A31" s="162"/>
      <c r="B31" s="5"/>
      <c r="C31" s="315"/>
      <c r="D31" s="315"/>
      <c r="E31" s="4"/>
      <c r="F31" s="4"/>
      <c r="G31" s="4"/>
      <c r="H31" s="3"/>
      <c r="I31" s="147"/>
      <c r="J31" s="148"/>
      <c r="K31" s="148"/>
      <c r="L31" s="163"/>
      <c r="M31" s="147"/>
      <c r="N31" s="148"/>
      <c r="O31" s="148"/>
      <c r="P31" s="148"/>
      <c r="Q31" s="148"/>
      <c r="R31" s="148"/>
      <c r="S31" s="150"/>
      <c r="T31" s="150"/>
      <c r="U31" s="149" t="s">
        <v>14</v>
      </c>
      <c r="V31" s="151"/>
      <c r="W31" s="151"/>
      <c r="X31" s="151"/>
      <c r="Y31" s="180"/>
      <c r="Z31" s="163"/>
    </row>
    <row r="37" s="142" customFormat="1" ht="12.75"/>
    <row r="38" s="245" customFormat="1" ht="12.75">
      <c r="A38" s="245" t="s">
        <v>31</v>
      </c>
    </row>
    <row r="39" s="245" customFormat="1" ht="12.75"/>
    <row r="40" s="245" customFormat="1" ht="12.75">
      <c r="A40" s="245" t="s">
        <v>290</v>
      </c>
    </row>
    <row r="41" s="245" customFormat="1" ht="12.75">
      <c r="A41" s="245" t="s">
        <v>289</v>
      </c>
    </row>
    <row r="42" s="245" customFormat="1" ht="12.75">
      <c r="A42" s="245" t="s">
        <v>288</v>
      </c>
    </row>
    <row r="43" s="245" customFormat="1" ht="12.75">
      <c r="A43" s="245" t="s">
        <v>287</v>
      </c>
    </row>
    <row r="44" s="245" customFormat="1" ht="12.75">
      <c r="A44" s="245" t="s">
        <v>286</v>
      </c>
    </row>
    <row r="45" s="245" customFormat="1" ht="12.75">
      <c r="A45" s="245" t="s">
        <v>285</v>
      </c>
    </row>
    <row r="46" s="245" customFormat="1" ht="12.75">
      <c r="A46" s="245" t="s">
        <v>284</v>
      </c>
    </row>
    <row r="47" s="245" customFormat="1" ht="12.75">
      <c r="A47" s="245" t="s">
        <v>283</v>
      </c>
    </row>
    <row r="48" s="245" customFormat="1" ht="12.75">
      <c r="A48" s="245" t="s">
        <v>282</v>
      </c>
    </row>
    <row r="49" s="245" customFormat="1" ht="12.75">
      <c r="A49" s="245" t="s">
        <v>281</v>
      </c>
    </row>
    <row r="50" s="245" customFormat="1" ht="12.75">
      <c r="A50" s="245" t="s">
        <v>280</v>
      </c>
    </row>
    <row r="51" s="245" customFormat="1" ht="12.75">
      <c r="A51" s="245" t="s">
        <v>279</v>
      </c>
    </row>
    <row r="52" s="245" customFormat="1" ht="12.75">
      <c r="A52" s="245" t="s">
        <v>278</v>
      </c>
    </row>
    <row r="53" s="245" customFormat="1" ht="12.75">
      <c r="A53" s="245" t="s">
        <v>277</v>
      </c>
    </row>
    <row r="54" s="245" customFormat="1" ht="12.75">
      <c r="A54" s="245" t="s">
        <v>276</v>
      </c>
    </row>
    <row r="55" s="245" customFormat="1" ht="12.75">
      <c r="A55" s="245" t="s">
        <v>275</v>
      </c>
    </row>
    <row r="56" s="245" customFormat="1" ht="12.75">
      <c r="A56" s="245" t="s">
        <v>274</v>
      </c>
    </row>
    <row r="57" s="245" customFormat="1" ht="12.75">
      <c r="A57" s="245" t="s">
        <v>273</v>
      </c>
    </row>
    <row r="58" s="245" customFormat="1" ht="12.75">
      <c r="A58" s="245" t="s">
        <v>272</v>
      </c>
    </row>
    <row r="59" s="245" customFormat="1" ht="12.75">
      <c r="A59" s="245" t="s">
        <v>271</v>
      </c>
    </row>
    <row r="60" s="245" customFormat="1" ht="12.75">
      <c r="A60" s="245" t="s">
        <v>270</v>
      </c>
    </row>
    <row r="61" s="245" customFormat="1" ht="12.75">
      <c r="A61" s="245" t="s">
        <v>269</v>
      </c>
    </row>
    <row r="62" s="245" customFormat="1" ht="12.75">
      <c r="A62" s="245" t="s">
        <v>268</v>
      </c>
    </row>
    <row r="63" s="245" customFormat="1" ht="12.75">
      <c r="A63" s="245" t="s">
        <v>267</v>
      </c>
    </row>
    <row r="64" s="245" customFormat="1" ht="12.75">
      <c r="A64" s="245" t="s">
        <v>266</v>
      </c>
    </row>
    <row r="65" s="245" customFormat="1" ht="12.75">
      <c r="A65" s="245" t="s">
        <v>265</v>
      </c>
    </row>
    <row r="66" s="245" customFormat="1" ht="12.75">
      <c r="A66" s="245" t="s">
        <v>264</v>
      </c>
    </row>
    <row r="67" s="245" customFormat="1" ht="12.75">
      <c r="A67" s="245" t="s">
        <v>263</v>
      </c>
    </row>
    <row r="68" s="245" customFormat="1" ht="12.75">
      <c r="A68" s="245" t="s">
        <v>262</v>
      </c>
    </row>
    <row r="69" s="245" customFormat="1" ht="12.75">
      <c r="A69" s="245" t="s">
        <v>261</v>
      </c>
    </row>
    <row r="70" s="245" customFormat="1" ht="12.75">
      <c r="A70" s="245" t="s">
        <v>260</v>
      </c>
    </row>
    <row r="71" s="245" customFormat="1" ht="12.75">
      <c r="A71" s="245" t="s">
        <v>259</v>
      </c>
    </row>
    <row r="72" s="245" customFormat="1" ht="12.75">
      <c r="A72" s="245" t="s">
        <v>258</v>
      </c>
    </row>
    <row r="73" s="245" customFormat="1" ht="12.75">
      <c r="A73" s="245" t="s">
        <v>257</v>
      </c>
    </row>
    <row r="74" s="245" customFormat="1" ht="12.75">
      <c r="A74" s="245" t="s">
        <v>256</v>
      </c>
    </row>
    <row r="75" s="245" customFormat="1" ht="12.75">
      <c r="A75" s="245" t="s">
        <v>255</v>
      </c>
    </row>
    <row r="76" s="245" customFormat="1" ht="12.75">
      <c r="A76" s="245" t="s">
        <v>254</v>
      </c>
    </row>
    <row r="77" s="245" customFormat="1" ht="12.75">
      <c r="A77" s="245" t="s">
        <v>253</v>
      </c>
    </row>
    <row r="78" s="245" customFormat="1" ht="12.75">
      <c r="A78" s="245" t="s">
        <v>252</v>
      </c>
    </row>
    <row r="79" s="245" customFormat="1" ht="12.75">
      <c r="A79" s="245" t="s">
        <v>251</v>
      </c>
    </row>
    <row r="80" s="245" customFormat="1" ht="12.75">
      <c r="A80" s="245" t="s">
        <v>250</v>
      </c>
    </row>
    <row r="81" s="245" customFormat="1" ht="12.75">
      <c r="A81" s="245" t="s">
        <v>249</v>
      </c>
    </row>
    <row r="82" s="245" customFormat="1" ht="12.75">
      <c r="A82" s="245" t="s">
        <v>248</v>
      </c>
    </row>
    <row r="83" s="245" customFormat="1" ht="12.75">
      <c r="A83" s="245" t="s">
        <v>247</v>
      </c>
    </row>
    <row r="84" s="245" customFormat="1" ht="12.75">
      <c r="A84" s="245" t="s">
        <v>246</v>
      </c>
    </row>
    <row r="85" s="245" customFormat="1" ht="12.75">
      <c r="A85" s="245" t="s">
        <v>245</v>
      </c>
    </row>
    <row r="86" s="245" customFormat="1" ht="12.75">
      <c r="A86" s="245" t="s">
        <v>244</v>
      </c>
    </row>
    <row r="87" s="245" customFormat="1" ht="12.75">
      <c r="A87" s="245" t="s">
        <v>243</v>
      </c>
    </row>
    <row r="88" s="245" customFormat="1" ht="12.75">
      <c r="A88" s="245" t="s">
        <v>242</v>
      </c>
    </row>
    <row r="89" s="245" customFormat="1" ht="63.75">
      <c r="A89" s="246" t="s">
        <v>241</v>
      </c>
    </row>
    <row r="90" s="245" customFormat="1" ht="12.75">
      <c r="A90" s="245" t="s">
        <v>240</v>
      </c>
    </row>
    <row r="91" s="245" customFormat="1" ht="12.75">
      <c r="A91" s="245" t="s">
        <v>239</v>
      </c>
    </row>
    <row r="92" s="245" customFormat="1" ht="12.75">
      <c r="A92" s="245" t="s">
        <v>238</v>
      </c>
    </row>
    <row r="93" s="245" customFormat="1" ht="12.75">
      <c r="A93" s="245" t="s">
        <v>237</v>
      </c>
    </row>
    <row r="94" s="245" customFormat="1" ht="12.75">
      <c r="A94" s="245" t="s">
        <v>236</v>
      </c>
    </row>
    <row r="95" s="245" customFormat="1" ht="12.75">
      <c r="A95" s="245" t="s">
        <v>235</v>
      </c>
    </row>
    <row r="96" s="245" customFormat="1" ht="12.75">
      <c r="A96" s="245" t="s">
        <v>234</v>
      </c>
    </row>
    <row r="97" s="245" customFormat="1" ht="12.75">
      <c r="A97" s="245" t="s">
        <v>233</v>
      </c>
    </row>
    <row r="98" s="245" customFormat="1" ht="51">
      <c r="A98" s="246" t="s">
        <v>232</v>
      </c>
    </row>
    <row r="99" s="245" customFormat="1" ht="51">
      <c r="A99" s="246" t="s">
        <v>231</v>
      </c>
    </row>
    <row r="100" s="245" customFormat="1" ht="51">
      <c r="A100" s="246" t="s">
        <v>230</v>
      </c>
    </row>
    <row r="101" s="245" customFormat="1" ht="12.75">
      <c r="A101" s="245" t="s">
        <v>229</v>
      </c>
    </row>
    <row r="102" s="245" customFormat="1" ht="12.75">
      <c r="A102" s="245" t="s">
        <v>228</v>
      </c>
    </row>
    <row r="103" s="245" customFormat="1" ht="12.75">
      <c r="A103" s="245" t="s">
        <v>227</v>
      </c>
    </row>
    <row r="104" s="245" customFormat="1" ht="12.75">
      <c r="A104" s="245" t="s">
        <v>226</v>
      </c>
    </row>
    <row r="105" s="245" customFormat="1" ht="12.75">
      <c r="A105" s="245" t="s">
        <v>225</v>
      </c>
    </row>
    <row r="106" s="245" customFormat="1" ht="12.75">
      <c r="A106" s="245" t="s">
        <v>224</v>
      </c>
    </row>
    <row r="107" s="245" customFormat="1" ht="12.75">
      <c r="A107" s="245" t="s">
        <v>223</v>
      </c>
    </row>
    <row r="108" s="245" customFormat="1" ht="12.75">
      <c r="A108" s="245" t="s">
        <v>222</v>
      </c>
    </row>
    <row r="109" s="245" customFormat="1" ht="12.75">
      <c r="A109" s="245" t="s">
        <v>221</v>
      </c>
    </row>
    <row r="110" s="245" customFormat="1" ht="12.75">
      <c r="A110" s="245" t="s">
        <v>220</v>
      </c>
    </row>
    <row r="111" s="245" customFormat="1" ht="12.75">
      <c r="A111" s="245" t="s">
        <v>219</v>
      </c>
    </row>
    <row r="112" s="245" customFormat="1" ht="12.75">
      <c r="A112" s="245" t="s">
        <v>218</v>
      </c>
    </row>
    <row r="113" s="245" customFormat="1" ht="12.75">
      <c r="A113" s="245" t="s">
        <v>217</v>
      </c>
    </row>
    <row r="114" s="245" customFormat="1" ht="12.75">
      <c r="A114" s="245" t="s">
        <v>216</v>
      </c>
    </row>
    <row r="115" s="245" customFormat="1" ht="12.75">
      <c r="A115" s="245" t="s">
        <v>215</v>
      </c>
    </row>
    <row r="116" s="245" customFormat="1" ht="12.75">
      <c r="A116" s="245" t="s">
        <v>214</v>
      </c>
    </row>
    <row r="117" s="245" customFormat="1" ht="12.75">
      <c r="A117" s="245" t="s">
        <v>213</v>
      </c>
    </row>
    <row r="118" s="245" customFormat="1" ht="12.75">
      <c r="A118" s="245" t="s">
        <v>212</v>
      </c>
    </row>
    <row r="119" s="245" customFormat="1" ht="12.75">
      <c r="A119" s="245" t="s">
        <v>211</v>
      </c>
    </row>
    <row r="120" s="245" customFormat="1" ht="12.75">
      <c r="A120" s="245" t="s">
        <v>210</v>
      </c>
    </row>
    <row r="121" s="245" customFormat="1" ht="12.75">
      <c r="A121" s="245" t="s">
        <v>209</v>
      </c>
    </row>
    <row r="122" s="245" customFormat="1" ht="12.75">
      <c r="A122" s="245" t="s">
        <v>208</v>
      </c>
    </row>
    <row r="123" s="245" customFormat="1" ht="12.75">
      <c r="A123" s="245" t="s">
        <v>207</v>
      </c>
    </row>
    <row r="124" s="245" customFormat="1" ht="12.75">
      <c r="A124" s="245" t="s">
        <v>206</v>
      </c>
    </row>
    <row r="125" s="245" customFormat="1" ht="12.75">
      <c r="A125" s="245" t="s">
        <v>205</v>
      </c>
    </row>
    <row r="126" s="245" customFormat="1" ht="12.75">
      <c r="A126" s="245" t="s">
        <v>204</v>
      </c>
    </row>
    <row r="127" s="245" customFormat="1" ht="12.75">
      <c r="A127" s="245" t="s">
        <v>203</v>
      </c>
    </row>
    <row r="128" s="245" customFormat="1" ht="12.75">
      <c r="A128" s="245" t="s">
        <v>202</v>
      </c>
    </row>
    <row r="129" s="245" customFormat="1" ht="12.75">
      <c r="A129" s="245" t="s">
        <v>201</v>
      </c>
    </row>
    <row r="130" s="245" customFormat="1" ht="12.75">
      <c r="A130" s="245" t="s">
        <v>200</v>
      </c>
    </row>
    <row r="131" s="245" customFormat="1" ht="12.75">
      <c r="A131" s="245" t="s">
        <v>199</v>
      </c>
    </row>
    <row r="132" s="245" customFormat="1" ht="12.75">
      <c r="A132" s="245" t="s">
        <v>198</v>
      </c>
    </row>
    <row r="133" s="245" customFormat="1" ht="12.75">
      <c r="A133" s="245" t="s">
        <v>197</v>
      </c>
    </row>
    <row r="134" s="245" customFormat="1" ht="12.75">
      <c r="A134" s="245" t="s">
        <v>196</v>
      </c>
    </row>
    <row r="135" s="245" customFormat="1" ht="12.75">
      <c r="A135" s="245" t="s">
        <v>195</v>
      </c>
    </row>
    <row r="136" s="245" customFormat="1" ht="12.75">
      <c r="A136" s="245" t="s">
        <v>194</v>
      </c>
    </row>
    <row r="137" s="245" customFormat="1" ht="12.75">
      <c r="A137" s="245" t="s">
        <v>193</v>
      </c>
    </row>
    <row r="138" s="245" customFormat="1" ht="38.25">
      <c r="A138" s="246" t="s">
        <v>192</v>
      </c>
    </row>
    <row r="139" s="245" customFormat="1" ht="12.75">
      <c r="A139" s="245" t="s">
        <v>191</v>
      </c>
    </row>
    <row r="140" s="245" customFormat="1" ht="63.75">
      <c r="A140" s="246" t="s">
        <v>190</v>
      </c>
    </row>
    <row r="141" s="245" customFormat="1" ht="12.75">
      <c r="A141" s="245" t="s">
        <v>189</v>
      </c>
    </row>
    <row r="142" s="245" customFormat="1" ht="12.75">
      <c r="A142" s="245" t="s">
        <v>188</v>
      </c>
    </row>
    <row r="143" s="245" customFormat="1" ht="12.75">
      <c r="A143" s="245" t="s">
        <v>187</v>
      </c>
    </row>
    <row r="144" s="245" customFormat="1" ht="12.75">
      <c r="A144" s="245" t="s">
        <v>186</v>
      </c>
    </row>
    <row r="145" s="245" customFormat="1" ht="12.75">
      <c r="A145" s="245" t="s">
        <v>185</v>
      </c>
    </row>
    <row r="146" s="245" customFormat="1" ht="12.75">
      <c r="A146" s="245" t="s">
        <v>184</v>
      </c>
    </row>
    <row r="147" s="245" customFormat="1" ht="12.75">
      <c r="A147" s="245" t="s">
        <v>183</v>
      </c>
    </row>
    <row r="148" s="245" customFormat="1" ht="12.75">
      <c r="A148" s="245" t="s">
        <v>182</v>
      </c>
    </row>
    <row r="149" s="245" customFormat="1" ht="12.75">
      <c r="A149" s="245" t="s">
        <v>181</v>
      </c>
    </row>
    <row r="150" s="245" customFormat="1" ht="12.75">
      <c r="A150" s="245" t="s">
        <v>180</v>
      </c>
    </row>
    <row r="151" s="245" customFormat="1" ht="12.75">
      <c r="A151" s="245" t="s">
        <v>179</v>
      </c>
    </row>
    <row r="152" s="245" customFormat="1" ht="12.75">
      <c r="A152" s="245" t="s">
        <v>178</v>
      </c>
    </row>
    <row r="153" s="245" customFormat="1" ht="12.75">
      <c r="A153" s="245" t="s">
        <v>177</v>
      </c>
    </row>
    <row r="154" s="245" customFormat="1" ht="12.75">
      <c r="A154" s="245" t="s">
        <v>176</v>
      </c>
    </row>
    <row r="155" s="245" customFormat="1" ht="12.75">
      <c r="A155" s="245" t="s">
        <v>175</v>
      </c>
    </row>
    <row r="156" s="245" customFormat="1" ht="12.75">
      <c r="A156" s="245" t="s">
        <v>174</v>
      </c>
    </row>
    <row r="157" s="245" customFormat="1" ht="12.75">
      <c r="A157" s="245" t="s">
        <v>173</v>
      </c>
    </row>
    <row r="158" s="245" customFormat="1" ht="12.75">
      <c r="A158" s="245" t="s">
        <v>172</v>
      </c>
    </row>
    <row r="159" s="245" customFormat="1" ht="12.75">
      <c r="A159" s="245" t="s">
        <v>171</v>
      </c>
    </row>
    <row r="160" s="245" customFormat="1" ht="12.75">
      <c r="A160" s="245" t="s">
        <v>170</v>
      </c>
    </row>
    <row r="161" s="245" customFormat="1" ht="12.75">
      <c r="A161" s="245" t="s">
        <v>169</v>
      </c>
    </row>
    <row r="162" s="245" customFormat="1" ht="12.75">
      <c r="A162" s="245" t="s">
        <v>168</v>
      </c>
    </row>
    <row r="163" s="245" customFormat="1" ht="12.75">
      <c r="A163" s="245" t="s">
        <v>167</v>
      </c>
    </row>
    <row r="164" s="245" customFormat="1" ht="12.75">
      <c r="A164" s="245" t="s">
        <v>166</v>
      </c>
    </row>
    <row r="165" s="245" customFormat="1" ht="12.75">
      <c r="A165" s="245" t="s">
        <v>165</v>
      </c>
    </row>
    <row r="166" s="245" customFormat="1" ht="12.75">
      <c r="A166" s="245" t="s">
        <v>164</v>
      </c>
    </row>
    <row r="167" s="245" customFormat="1" ht="12.75">
      <c r="A167" s="245" t="s">
        <v>163</v>
      </c>
    </row>
    <row r="168" s="245" customFormat="1" ht="12.75">
      <c r="A168" s="245" t="s">
        <v>162</v>
      </c>
    </row>
    <row r="169" s="245" customFormat="1" ht="12.75">
      <c r="A169" s="245" t="s">
        <v>161</v>
      </c>
    </row>
    <row r="170" s="245" customFormat="1" ht="12.75">
      <c r="A170" s="245" t="s">
        <v>160</v>
      </c>
    </row>
    <row r="171" s="245" customFormat="1" ht="12.75">
      <c r="A171" s="245" t="s">
        <v>159</v>
      </c>
    </row>
    <row r="172" s="245" customFormat="1" ht="12.75">
      <c r="A172" s="245" t="s">
        <v>158</v>
      </c>
    </row>
    <row r="173" s="245" customFormat="1" ht="12.75">
      <c r="A173" s="245" t="s">
        <v>157</v>
      </c>
    </row>
    <row r="174" s="245" customFormat="1" ht="12.75">
      <c r="A174" s="245" t="s">
        <v>156</v>
      </c>
    </row>
    <row r="175" s="245" customFormat="1" ht="12.75">
      <c r="A175" s="245" t="s">
        <v>155</v>
      </c>
    </row>
    <row r="176" s="245" customFormat="1" ht="12.75">
      <c r="A176" s="245" t="s">
        <v>154</v>
      </c>
    </row>
    <row r="177" s="245" customFormat="1" ht="12.75">
      <c r="A177" s="245" t="s">
        <v>153</v>
      </c>
    </row>
    <row r="178" s="245" customFormat="1" ht="12.75">
      <c r="A178" s="245" t="s">
        <v>152</v>
      </c>
    </row>
    <row r="179" s="245" customFormat="1" ht="12.75">
      <c r="A179" s="245" t="s">
        <v>151</v>
      </c>
    </row>
    <row r="180" s="245" customFormat="1" ht="12.75">
      <c r="A180" s="245" t="s">
        <v>150</v>
      </c>
    </row>
    <row r="181" s="245" customFormat="1" ht="12.75">
      <c r="A181" s="245" t="s">
        <v>149</v>
      </c>
    </row>
    <row r="182" s="245" customFormat="1" ht="12.75">
      <c r="A182" s="245" t="s">
        <v>148</v>
      </c>
    </row>
    <row r="183" s="245" customFormat="1" ht="12.75">
      <c r="A183" s="245" t="s">
        <v>147</v>
      </c>
    </row>
    <row r="184" s="245" customFormat="1" ht="12.75">
      <c r="A184" s="245" t="s">
        <v>146</v>
      </c>
    </row>
    <row r="185" s="245" customFormat="1" ht="12.75">
      <c r="A185" s="245" t="s">
        <v>145</v>
      </c>
    </row>
    <row r="186" s="245" customFormat="1" ht="12.75">
      <c r="A186" s="245" t="s">
        <v>144</v>
      </c>
    </row>
    <row r="187" s="245" customFormat="1" ht="12.75">
      <c r="A187" s="245" t="s">
        <v>143</v>
      </c>
    </row>
    <row r="188" s="245" customFormat="1" ht="12.75">
      <c r="A188" s="245" t="s">
        <v>142</v>
      </c>
    </row>
    <row r="189" s="245" customFormat="1" ht="12.75">
      <c r="A189" s="245" t="s">
        <v>141</v>
      </c>
    </row>
    <row r="190" s="245" customFormat="1" ht="12.75">
      <c r="A190" s="245" t="s">
        <v>140</v>
      </c>
    </row>
    <row r="191" s="245" customFormat="1" ht="12.75">
      <c r="A191" s="245" t="s">
        <v>139</v>
      </c>
    </row>
    <row r="192" s="245" customFormat="1" ht="12.75">
      <c r="A192" s="245" t="s">
        <v>138</v>
      </c>
    </row>
    <row r="193" s="245" customFormat="1" ht="12.75">
      <c r="A193" s="245" t="s">
        <v>137</v>
      </c>
    </row>
    <row r="194" s="245" customFormat="1" ht="12.75">
      <c r="A194" s="245" t="s">
        <v>136</v>
      </c>
    </row>
    <row r="195" s="245" customFormat="1" ht="12.75">
      <c r="A195" s="245" t="s">
        <v>135</v>
      </c>
    </row>
    <row r="196" s="245" customFormat="1" ht="38.25">
      <c r="A196" s="246" t="s">
        <v>134</v>
      </c>
    </row>
    <row r="197" s="245" customFormat="1" ht="76.5">
      <c r="A197" s="246" t="s">
        <v>133</v>
      </c>
    </row>
    <row r="198" s="245" customFormat="1" ht="76.5">
      <c r="A198" s="246" t="s">
        <v>132</v>
      </c>
    </row>
    <row r="199" s="245" customFormat="1" ht="51">
      <c r="A199" s="246" t="s">
        <v>131</v>
      </c>
    </row>
    <row r="200" s="245" customFormat="1" ht="12.75">
      <c r="A200" s="245" t="s">
        <v>130</v>
      </c>
    </row>
    <row r="201" s="245" customFormat="1" ht="12.75">
      <c r="A201" s="245" t="s">
        <v>129</v>
      </c>
    </row>
    <row r="202" s="245" customFormat="1" ht="12.75">
      <c r="A202" s="245" t="s">
        <v>128</v>
      </c>
    </row>
    <row r="203" s="245" customFormat="1" ht="12.75">
      <c r="A203" s="245" t="s">
        <v>127</v>
      </c>
    </row>
    <row r="204" s="245" customFormat="1" ht="12.75">
      <c r="A204" s="245" t="s">
        <v>126</v>
      </c>
    </row>
    <row r="205" s="245" customFormat="1" ht="12.75">
      <c r="A205" s="245" t="s">
        <v>125</v>
      </c>
    </row>
    <row r="206" s="245" customFormat="1" ht="12.75">
      <c r="A206" s="245" t="s">
        <v>124</v>
      </c>
    </row>
    <row r="207" s="245" customFormat="1" ht="12.75">
      <c r="A207" s="245" t="s">
        <v>123</v>
      </c>
    </row>
    <row r="208" s="245" customFormat="1" ht="12.75">
      <c r="A208" s="245" t="s">
        <v>122</v>
      </c>
    </row>
    <row r="209" s="245" customFormat="1" ht="12.75">
      <c r="A209" s="245" t="s">
        <v>121</v>
      </c>
    </row>
    <row r="210" s="245" customFormat="1" ht="12.75">
      <c r="A210" s="245" t="s">
        <v>120</v>
      </c>
    </row>
    <row r="211" s="245" customFormat="1" ht="12.75">
      <c r="A211" s="245" t="s">
        <v>119</v>
      </c>
    </row>
    <row r="212" s="245" customFormat="1" ht="12.75">
      <c r="A212" s="245" t="s">
        <v>118</v>
      </c>
    </row>
    <row r="213" s="245" customFormat="1" ht="12.75">
      <c r="A213" s="245" t="s">
        <v>117</v>
      </c>
    </row>
    <row r="214" s="245" customFormat="1" ht="12.75">
      <c r="A214" s="245" t="s">
        <v>116</v>
      </c>
    </row>
    <row r="215" s="245" customFormat="1" ht="12.75">
      <c r="A215" s="245" t="s">
        <v>115</v>
      </c>
    </row>
    <row r="216" s="245" customFormat="1" ht="12.75">
      <c r="A216" s="245" t="s">
        <v>114</v>
      </c>
    </row>
    <row r="217" s="245" customFormat="1" ht="12.75">
      <c r="A217" s="245" t="s">
        <v>113</v>
      </c>
    </row>
    <row r="218" s="245" customFormat="1" ht="12.75">
      <c r="A218" s="245" t="s">
        <v>112</v>
      </c>
    </row>
    <row r="219" s="245" customFormat="1" ht="12.75">
      <c r="A219" s="245" t="s">
        <v>111</v>
      </c>
    </row>
    <row r="220" s="245" customFormat="1" ht="12.75">
      <c r="A220" s="245" t="s">
        <v>110</v>
      </c>
    </row>
    <row r="221" s="245" customFormat="1" ht="12.75">
      <c r="A221" s="245" t="s">
        <v>109</v>
      </c>
    </row>
    <row r="222" s="245" customFormat="1" ht="12.75">
      <c r="A222" s="245" t="s">
        <v>108</v>
      </c>
    </row>
    <row r="223" s="245" customFormat="1" ht="12.75">
      <c r="A223" s="245" t="s">
        <v>107</v>
      </c>
    </row>
    <row r="224" s="245" customFormat="1" ht="12.75">
      <c r="A224" s="245" t="s">
        <v>106</v>
      </c>
    </row>
    <row r="225" s="245" customFormat="1" ht="38.25">
      <c r="A225" s="246" t="s">
        <v>105</v>
      </c>
    </row>
    <row r="226" s="245" customFormat="1" ht="12.75">
      <c r="A226" s="245" t="s">
        <v>104</v>
      </c>
    </row>
    <row r="227" s="245" customFormat="1" ht="12.75">
      <c r="A227" s="245" t="s">
        <v>103</v>
      </c>
    </row>
    <row r="228" s="245" customFormat="1" ht="12.75">
      <c r="A228" s="245" t="s">
        <v>102</v>
      </c>
    </row>
    <row r="229" s="245" customFormat="1" ht="12.75">
      <c r="A229" s="245" t="s">
        <v>101</v>
      </c>
    </row>
    <row r="230" s="245" customFormat="1" ht="12.75">
      <c r="A230" s="245" t="s">
        <v>100</v>
      </c>
    </row>
    <row r="231" s="245" customFormat="1" ht="12.75">
      <c r="A231" s="245" t="s">
        <v>99</v>
      </c>
    </row>
    <row r="232" s="245" customFormat="1" ht="12.75">
      <c r="A232" s="245" t="s">
        <v>98</v>
      </c>
    </row>
    <row r="233" s="245" customFormat="1" ht="12.75">
      <c r="A233" s="245" t="s">
        <v>97</v>
      </c>
    </row>
    <row r="234" s="245" customFormat="1" ht="12.75">
      <c r="A234" s="245" t="s">
        <v>96</v>
      </c>
    </row>
    <row r="235" s="245" customFormat="1" ht="12.75">
      <c r="A235" s="245" t="s">
        <v>95</v>
      </c>
    </row>
    <row r="236" s="245" customFormat="1" ht="12.75">
      <c r="A236" s="245" t="s">
        <v>94</v>
      </c>
    </row>
    <row r="237" s="245" customFormat="1" ht="12.75">
      <c r="A237" s="245" t="s">
        <v>93</v>
      </c>
    </row>
    <row r="238" s="245" customFormat="1" ht="12.75">
      <c r="A238" s="245" t="s">
        <v>92</v>
      </c>
    </row>
    <row r="239" s="245" customFormat="1" ht="12.75">
      <c r="A239" s="245" t="s">
        <v>91</v>
      </c>
    </row>
    <row r="240" s="245" customFormat="1" ht="12.75">
      <c r="A240" s="245" t="s">
        <v>90</v>
      </c>
    </row>
    <row r="241" s="245" customFormat="1" ht="12.75">
      <c r="A241" s="245" t="s">
        <v>89</v>
      </c>
    </row>
    <row r="242" s="245" customFormat="1" ht="12.75">
      <c r="A242" s="245" t="s">
        <v>88</v>
      </c>
    </row>
    <row r="243" s="245" customFormat="1" ht="12.75">
      <c r="A243" s="245" t="s">
        <v>87</v>
      </c>
    </row>
    <row r="244" s="245" customFormat="1" ht="12.75">
      <c r="A244" s="245" t="s">
        <v>86</v>
      </c>
    </row>
    <row r="245" s="245" customFormat="1" ht="12.75">
      <c r="A245" s="245" t="s">
        <v>85</v>
      </c>
    </row>
    <row r="246" s="245" customFormat="1" ht="12.75">
      <c r="A246" s="245" t="s">
        <v>84</v>
      </c>
    </row>
    <row r="247" s="245" customFormat="1" ht="12.75">
      <c r="A247" s="245" t="s">
        <v>83</v>
      </c>
    </row>
    <row r="248" s="245" customFormat="1" ht="12.75">
      <c r="A248" s="245" t="s">
        <v>82</v>
      </c>
    </row>
    <row r="249" s="245" customFormat="1" ht="12.75">
      <c r="A249" s="245" t="s">
        <v>81</v>
      </c>
    </row>
    <row r="250" s="245" customFormat="1" ht="12.75">
      <c r="A250" s="245" t="s">
        <v>80</v>
      </c>
    </row>
    <row r="251" s="245" customFormat="1" ht="12.75">
      <c r="A251" s="245" t="s">
        <v>79</v>
      </c>
    </row>
    <row r="252" s="245" customFormat="1" ht="12.75">
      <c r="A252" s="245" t="s">
        <v>78</v>
      </c>
    </row>
    <row r="253" s="245" customFormat="1" ht="12.75">
      <c r="A253" s="245" t="s">
        <v>77</v>
      </c>
    </row>
    <row r="254" s="245" customFormat="1" ht="12.75">
      <c r="A254" s="245" t="s">
        <v>76</v>
      </c>
    </row>
    <row r="255" s="245" customFormat="1" ht="12.75">
      <c r="A255" s="245" t="s">
        <v>75</v>
      </c>
    </row>
    <row r="256" s="245" customFormat="1" ht="12.75">
      <c r="A256" s="245" t="s">
        <v>74</v>
      </c>
    </row>
    <row r="257" s="245" customFormat="1" ht="12.75">
      <c r="A257" s="245" t="s">
        <v>73</v>
      </c>
    </row>
    <row r="258" s="245" customFormat="1" ht="12.75">
      <c r="A258" s="245" t="s">
        <v>72</v>
      </c>
    </row>
    <row r="259" s="245" customFormat="1" ht="12.75">
      <c r="A259" s="245" t="s">
        <v>71</v>
      </c>
    </row>
    <row r="260" s="245" customFormat="1" ht="12.75">
      <c r="A260" s="245" t="s">
        <v>70</v>
      </c>
    </row>
    <row r="261" s="245" customFormat="1" ht="12.75">
      <c r="A261" s="245" t="s">
        <v>69</v>
      </c>
    </row>
    <row r="262" s="245" customFormat="1" ht="12.75">
      <c r="A262" s="245" t="s">
        <v>68</v>
      </c>
    </row>
    <row r="263" s="245" customFormat="1" ht="12.75">
      <c r="A263" s="245" t="s">
        <v>67</v>
      </c>
    </row>
    <row r="264" s="245" customFormat="1" ht="12.75">
      <c r="A264" s="245" t="s">
        <v>66</v>
      </c>
    </row>
    <row r="265" s="245" customFormat="1" ht="12.75"/>
  </sheetData>
  <sheetProtection password="95AC" sheet="1"/>
  <mergeCells count="40">
    <mergeCell ref="B3:J3"/>
    <mergeCell ref="Q8:Q9"/>
    <mergeCell ref="K3:M3"/>
    <mergeCell ref="I8:I9"/>
    <mergeCell ref="R7:Y7"/>
    <mergeCell ref="B19:Z19"/>
    <mergeCell ref="K8:M8"/>
    <mergeCell ref="S8:S9"/>
    <mergeCell ref="N3:Z3"/>
    <mergeCell ref="N4:Z4"/>
    <mergeCell ref="Y8:Y9"/>
    <mergeCell ref="E8:E9"/>
    <mergeCell ref="N5:Z5"/>
    <mergeCell ref="A18:Z18"/>
    <mergeCell ref="A7:H7"/>
    <mergeCell ref="K4:M4"/>
    <mergeCell ref="I7:M7"/>
    <mergeCell ref="B4:J4"/>
    <mergeCell ref="N7:Q7"/>
    <mergeCell ref="A8:A9"/>
    <mergeCell ref="G26:H26"/>
    <mergeCell ref="B20:Z20"/>
    <mergeCell ref="X8:X9"/>
    <mergeCell ref="J8:J9"/>
    <mergeCell ref="Z8:Z9"/>
    <mergeCell ref="P8:P9"/>
    <mergeCell ref="B8:D8"/>
    <mergeCell ref="N8:O8"/>
    <mergeCell ref="T8:T9"/>
    <mergeCell ref="U8:W8"/>
    <mergeCell ref="A25:F26"/>
    <mergeCell ref="A30:F30"/>
    <mergeCell ref="N28:Q29"/>
    <mergeCell ref="R29:S29"/>
    <mergeCell ref="C31:D31"/>
    <mergeCell ref="B21:Z21"/>
    <mergeCell ref="B22:Z22"/>
    <mergeCell ref="B23:Z23"/>
    <mergeCell ref="B24:Z24"/>
    <mergeCell ref="U30:Z30"/>
  </mergeCells>
  <conditionalFormatting sqref="L10:L15">
    <cfRule type="cellIs" priority="2" dxfId="0" operator="greaterThan" stopIfTrue="1">
      <formula>0.3</formula>
    </cfRule>
  </conditionalFormatting>
  <dataValidations count="3">
    <dataValidation type="list" allowBlank="1" showInputMessage="1" showErrorMessage="1" sqref="E10:E15">
      <formula1>tageausl</formula1>
    </dataValidation>
    <dataValidation type="list" allowBlank="1" showInputMessage="1" showErrorMessage="1" sqref="R10:R15">
      <formula1>Land</formula1>
    </dataValidation>
    <dataValidation type="list" allowBlank="1" showInputMessage="1" showErrorMessage="1" sqref="U10:W15">
      <formula1>Essen</formula1>
    </dataValidation>
  </dataValidations>
  <printOptions horizontalCentered="1"/>
  <pageMargins left="0" right="0" top="0.7874015748031497" bottom="0.984251968503937" header="0.5118110236220472" footer="0.5118110236220472"/>
  <pageSetup cellComments="asDisplayed" fitToHeight="1" fitToWidth="1" horizontalDpi="600" verticalDpi="600" orientation="landscape" paperSize="9" scale="56" r:id="rId4"/>
  <headerFooter alignWithMargins="0">
    <oddFooter>&amp;L&amp;8Investitions- und Förderbank Niedersachsen - NBank  Günther-Wagner-Allee 12 -16   30177 Hannover   
Telefon 0511.30031-333   Telefax 0511.30031-11333   beratung@nbank   www.nbank.de&amp;R&amp;8Stand: 16.01.2013</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theme="4" tint="0.5999900102615356"/>
    <pageSetUpPr fitToPage="1"/>
  </sheetPr>
  <dimension ref="A2:AJ103"/>
  <sheetViews>
    <sheetView showGridLines="0" zoomScaleSheetLayoutView="100" workbookViewId="0" topLeftCell="A1">
      <selection activeCell="AA15" sqref="AA15"/>
    </sheetView>
  </sheetViews>
  <sheetFormatPr defaultColWidth="11.421875" defaultRowHeight="12.75" outlineLevelCol="1"/>
  <cols>
    <col min="1" max="1" width="11.421875" style="72" customWidth="1"/>
    <col min="2" max="5" width="5.7109375" style="72" customWidth="1"/>
    <col min="6" max="7" width="12.7109375" style="72" customWidth="1"/>
    <col min="8" max="8" width="32.8515625" style="72" customWidth="1"/>
    <col min="9" max="9" width="7.421875" style="72" customWidth="1"/>
    <col min="10" max="10" width="10.28125" style="72" customWidth="1"/>
    <col min="11" max="11" width="9.57421875" style="72" customWidth="1"/>
    <col min="12" max="12" width="6.7109375" style="72" customWidth="1"/>
    <col min="13" max="13" width="8.7109375" style="72" customWidth="1"/>
    <col min="14" max="14" width="5.421875" style="72" customWidth="1"/>
    <col min="15" max="15" width="6.421875" style="72" hidden="1" customWidth="1" outlineLevel="1"/>
    <col min="16" max="16" width="6.57421875" style="72" customWidth="1" collapsed="1"/>
    <col min="17" max="17" width="9.57421875" style="72" customWidth="1"/>
    <col min="18" max="18" width="10.57421875" style="72" customWidth="1"/>
    <col min="19" max="19" width="35.00390625" style="72" customWidth="1"/>
    <col min="20" max="20" width="6.57421875" style="72" customWidth="1"/>
    <col min="21" max="21" width="5.421875" style="72" hidden="1" customWidth="1" outlineLevel="1"/>
    <col min="22" max="25" width="6.8515625" style="184" hidden="1" customWidth="1" outlineLevel="1"/>
    <col min="26" max="26" width="6.140625" style="72" hidden="1" customWidth="1" outlineLevel="1"/>
    <col min="27" max="27" width="11.140625" style="72" customWidth="1" collapsed="1"/>
    <col min="28" max="30" width="5.7109375" style="72" customWidth="1"/>
    <col min="31" max="33" width="6.140625" style="72" hidden="1" customWidth="1" outlineLevel="1"/>
    <col min="34" max="34" width="11.421875" style="72" customWidth="1" collapsed="1"/>
    <col min="35" max="35" width="11.421875" style="72" customWidth="1"/>
    <col min="36" max="36" width="13.00390625" style="72" customWidth="1"/>
    <col min="37" max="16384" width="11.421875" style="72" customWidth="1"/>
  </cols>
  <sheetData>
    <row r="1" ht="23.25" customHeight="1"/>
    <row r="2" spans="1:36" ht="27">
      <c r="A2" s="73" t="s">
        <v>65</v>
      </c>
      <c r="F2" s="74"/>
      <c r="G2" s="74"/>
      <c r="H2" s="75"/>
      <c r="I2" s="75"/>
      <c r="J2" s="75"/>
      <c r="K2" s="75"/>
      <c r="L2" s="75"/>
      <c r="AB2" s="75"/>
      <c r="AC2" s="75"/>
      <c r="AD2" s="75"/>
      <c r="AE2" s="75"/>
      <c r="AF2" s="75"/>
      <c r="AG2" s="75"/>
      <c r="AH2" s="75"/>
      <c r="AI2" s="75"/>
      <c r="AJ2" s="75"/>
    </row>
    <row r="3" spans="1:36" ht="12.75">
      <c r="A3" s="76" t="s">
        <v>8</v>
      </c>
      <c r="B3" s="362">
        <f>'Reisekosten Ausland'!B3</f>
        <v>0</v>
      </c>
      <c r="C3" s="362"/>
      <c r="D3" s="362"/>
      <c r="E3" s="362"/>
      <c r="F3" s="362"/>
      <c r="G3" s="362"/>
      <c r="H3" s="362"/>
      <c r="I3" s="362"/>
      <c r="J3" s="363"/>
      <c r="K3" s="370" t="s">
        <v>16</v>
      </c>
      <c r="L3" s="371"/>
      <c r="M3" s="371"/>
      <c r="N3" s="77"/>
      <c r="O3" s="77"/>
      <c r="P3" s="77"/>
      <c r="Q3" s="77"/>
      <c r="R3" s="389">
        <f>'Reisekosten Ausland'!Q3</f>
        <v>0</v>
      </c>
      <c r="S3" s="389"/>
      <c r="T3" s="389"/>
      <c r="U3" s="389"/>
      <c r="V3" s="389"/>
      <c r="W3" s="389"/>
      <c r="X3" s="389"/>
      <c r="Y3" s="389"/>
      <c r="Z3" s="389"/>
      <c r="AA3" s="389"/>
      <c r="AB3" s="389"/>
      <c r="AC3" s="389"/>
      <c r="AD3" s="389"/>
      <c r="AE3" s="389"/>
      <c r="AF3" s="389"/>
      <c r="AG3" s="389"/>
      <c r="AH3" s="389"/>
      <c r="AI3" s="389"/>
      <c r="AJ3" s="389"/>
    </row>
    <row r="4" spans="1:36" ht="12.75">
      <c r="A4" s="78" t="s">
        <v>9</v>
      </c>
      <c r="B4" s="362">
        <f>'Reisekosten Ausland'!B4</f>
        <v>0</v>
      </c>
      <c r="C4" s="362"/>
      <c r="D4" s="362"/>
      <c r="E4" s="362"/>
      <c r="F4" s="362"/>
      <c r="G4" s="362"/>
      <c r="H4" s="362"/>
      <c r="I4" s="362"/>
      <c r="J4" s="363"/>
      <c r="K4" s="370" t="s">
        <v>60</v>
      </c>
      <c r="L4" s="371"/>
      <c r="M4" s="371"/>
      <c r="N4" s="77"/>
      <c r="O4" s="77"/>
      <c r="P4" s="77"/>
      <c r="Q4" s="77"/>
      <c r="R4" s="389">
        <f>'Reisekosten Ausland'!Q4</f>
        <v>0</v>
      </c>
      <c r="S4" s="389"/>
      <c r="T4" s="389"/>
      <c r="U4" s="389"/>
      <c r="V4" s="389"/>
      <c r="W4" s="389"/>
      <c r="X4" s="389"/>
      <c r="Y4" s="389"/>
      <c r="Z4" s="389"/>
      <c r="AA4" s="389"/>
      <c r="AB4" s="389"/>
      <c r="AC4" s="389"/>
      <c r="AD4" s="389"/>
      <c r="AE4" s="389"/>
      <c r="AF4" s="389"/>
      <c r="AG4" s="389"/>
      <c r="AH4" s="389"/>
      <c r="AI4" s="389"/>
      <c r="AJ4" s="389"/>
    </row>
    <row r="5" spans="1:30" ht="12.75">
      <c r="A5" s="79" t="s">
        <v>59</v>
      </c>
      <c r="B5" s="80"/>
      <c r="C5" s="80"/>
      <c r="D5" s="80"/>
      <c r="E5" s="80"/>
      <c r="F5" s="80"/>
      <c r="G5" s="362">
        <f>'Reisekosten Ausland'!G5</f>
        <v>0</v>
      </c>
      <c r="H5" s="362"/>
      <c r="I5" s="362"/>
      <c r="J5" s="363"/>
      <c r="K5" s="81"/>
      <c r="L5" s="81"/>
      <c r="M5" s="81"/>
      <c r="N5" s="82"/>
      <c r="O5" s="82"/>
      <c r="P5" s="82"/>
      <c r="Q5" s="82"/>
      <c r="R5" s="83"/>
      <c r="S5" s="82"/>
      <c r="T5" s="82"/>
      <c r="U5" s="82"/>
      <c r="V5" s="82"/>
      <c r="W5" s="82"/>
      <c r="X5" s="82"/>
      <c r="Y5" s="82"/>
      <c r="Z5" s="82"/>
      <c r="AA5" s="82"/>
      <c r="AB5" s="82"/>
      <c r="AC5" s="82"/>
      <c r="AD5" s="166"/>
    </row>
    <row r="6" spans="1:36" s="88" customFormat="1" ht="18.75" customHeight="1" thickBot="1">
      <c r="A6" s="85">
        <v>1</v>
      </c>
      <c r="B6" s="86">
        <v>2</v>
      </c>
      <c r="C6" s="86">
        <v>3</v>
      </c>
      <c r="D6" s="86">
        <v>4</v>
      </c>
      <c r="E6" s="86"/>
      <c r="F6" s="86">
        <v>5</v>
      </c>
      <c r="G6" s="86">
        <v>6</v>
      </c>
      <c r="H6" s="86">
        <v>7</v>
      </c>
      <c r="I6" s="86">
        <v>8</v>
      </c>
      <c r="J6" s="86">
        <v>9</v>
      </c>
      <c r="K6" s="86">
        <v>10</v>
      </c>
      <c r="L6" s="86">
        <v>11</v>
      </c>
      <c r="M6" s="86">
        <v>12</v>
      </c>
      <c r="N6" s="86">
        <v>13</v>
      </c>
      <c r="O6" s="86"/>
      <c r="P6" s="86">
        <v>14</v>
      </c>
      <c r="Q6" s="86">
        <v>15</v>
      </c>
      <c r="R6" s="86">
        <v>16</v>
      </c>
      <c r="S6" s="86">
        <v>17</v>
      </c>
      <c r="T6" s="86">
        <v>18</v>
      </c>
      <c r="U6" s="86"/>
      <c r="V6" s="86"/>
      <c r="W6" s="86"/>
      <c r="X6" s="86"/>
      <c r="Y6" s="86"/>
      <c r="Z6" s="86"/>
      <c r="AA6" s="86">
        <v>19</v>
      </c>
      <c r="AB6" s="86">
        <v>20</v>
      </c>
      <c r="AC6" s="86">
        <v>21</v>
      </c>
      <c r="AD6" s="167">
        <v>22</v>
      </c>
      <c r="AH6" s="88">
        <v>23</v>
      </c>
      <c r="AI6" s="88">
        <v>24</v>
      </c>
      <c r="AJ6" s="88">
        <v>25</v>
      </c>
    </row>
    <row r="7" spans="1:36" ht="13.5" thickBot="1">
      <c r="A7" s="89" t="s">
        <v>0</v>
      </c>
      <c r="B7" s="90"/>
      <c r="C7" s="90"/>
      <c r="D7" s="90"/>
      <c r="E7" s="90"/>
      <c r="F7" s="90"/>
      <c r="G7" s="90"/>
      <c r="H7" s="91"/>
      <c r="I7" s="89" t="s">
        <v>1</v>
      </c>
      <c r="J7" s="92"/>
      <c r="K7" s="92"/>
      <c r="L7" s="92"/>
      <c r="M7" s="93"/>
      <c r="N7" s="94"/>
      <c r="O7" s="94"/>
      <c r="P7" s="94"/>
      <c r="Q7" s="94"/>
      <c r="R7" s="95" t="s">
        <v>64</v>
      </c>
      <c r="S7" s="96"/>
      <c r="T7" s="96"/>
      <c r="U7" s="96"/>
      <c r="V7" s="189"/>
      <c r="W7" s="189"/>
      <c r="X7" s="189"/>
      <c r="Y7" s="189"/>
      <c r="Z7" s="96"/>
      <c r="AA7" s="96"/>
      <c r="AB7" s="96"/>
      <c r="AC7" s="96"/>
      <c r="AD7" s="96"/>
      <c r="AE7" s="96"/>
      <c r="AF7" s="96"/>
      <c r="AG7" s="96"/>
      <c r="AH7" s="96"/>
      <c r="AI7" s="97"/>
      <c r="AJ7" s="98" t="s">
        <v>2</v>
      </c>
    </row>
    <row r="8" spans="1:36" s="105" customFormat="1" ht="43.5" customHeight="1">
      <c r="A8" s="334" t="s">
        <v>55</v>
      </c>
      <c r="B8" s="350" t="s">
        <v>295</v>
      </c>
      <c r="C8" s="336"/>
      <c r="D8" s="367"/>
      <c r="E8" s="99"/>
      <c r="F8" s="101"/>
      <c r="G8" s="102"/>
      <c r="H8" s="103"/>
      <c r="I8" s="334" t="s">
        <v>37</v>
      </c>
      <c r="J8" s="310" t="s">
        <v>294</v>
      </c>
      <c r="K8" s="386" t="s">
        <v>26</v>
      </c>
      <c r="L8" s="387"/>
      <c r="M8" s="388"/>
      <c r="N8" s="334" t="s">
        <v>40</v>
      </c>
      <c r="O8" s="355" t="s">
        <v>40</v>
      </c>
      <c r="P8" s="344" t="s">
        <v>33</v>
      </c>
      <c r="Q8" s="344" t="s">
        <v>296</v>
      </c>
      <c r="R8" s="328" t="s">
        <v>41</v>
      </c>
      <c r="S8" s="104"/>
      <c r="T8" s="345" t="s">
        <v>28</v>
      </c>
      <c r="U8" s="104"/>
      <c r="V8" s="104"/>
      <c r="W8" s="104"/>
      <c r="X8" s="104"/>
      <c r="Y8" s="104"/>
      <c r="Z8" s="104"/>
      <c r="AA8" s="328" t="s">
        <v>299</v>
      </c>
      <c r="AB8" s="336" t="s">
        <v>298</v>
      </c>
      <c r="AC8" s="336"/>
      <c r="AD8" s="367"/>
      <c r="AE8" s="104"/>
      <c r="AF8" s="104"/>
      <c r="AG8" s="198"/>
      <c r="AH8" s="353" t="s">
        <v>17</v>
      </c>
      <c r="AI8" s="324" t="s">
        <v>297</v>
      </c>
      <c r="AJ8" s="376" t="s">
        <v>42</v>
      </c>
    </row>
    <row r="9" spans="1:36" ht="75.75" customHeight="1" thickBot="1">
      <c r="A9" s="335"/>
      <c r="B9" s="107" t="s">
        <v>52</v>
      </c>
      <c r="C9" s="107" t="s">
        <v>53</v>
      </c>
      <c r="D9" s="108" t="s">
        <v>13</v>
      </c>
      <c r="E9" s="253"/>
      <c r="F9" s="109" t="s">
        <v>11</v>
      </c>
      <c r="G9" s="110" t="s">
        <v>12</v>
      </c>
      <c r="H9" s="111" t="s">
        <v>18</v>
      </c>
      <c r="I9" s="335"/>
      <c r="J9" s="365"/>
      <c r="K9" s="106" t="s">
        <v>10</v>
      </c>
      <c r="L9" s="113" t="s">
        <v>56</v>
      </c>
      <c r="M9" s="108" t="s">
        <v>36</v>
      </c>
      <c r="N9" s="335"/>
      <c r="O9" s="364" t="s">
        <v>39</v>
      </c>
      <c r="P9" s="345"/>
      <c r="Q9" s="345"/>
      <c r="R9" s="329"/>
      <c r="S9" s="114" t="s">
        <v>63</v>
      </c>
      <c r="T9" s="345"/>
      <c r="U9" s="200" t="s">
        <v>19</v>
      </c>
      <c r="V9" s="199" t="s">
        <v>327</v>
      </c>
      <c r="W9" s="199" t="s">
        <v>328</v>
      </c>
      <c r="X9" s="199" t="s">
        <v>326</v>
      </c>
      <c r="Y9" s="218" t="s">
        <v>483</v>
      </c>
      <c r="Z9" s="199" t="s">
        <v>21</v>
      </c>
      <c r="AA9" s="329"/>
      <c r="AB9" s="113" t="s">
        <v>22</v>
      </c>
      <c r="AC9" s="115" t="s">
        <v>23</v>
      </c>
      <c r="AD9" s="112" t="s">
        <v>24</v>
      </c>
      <c r="AE9" s="200"/>
      <c r="AF9" s="199"/>
      <c r="AG9" s="199"/>
      <c r="AH9" s="354"/>
      <c r="AI9" s="325"/>
      <c r="AJ9" s="377"/>
    </row>
    <row r="10" spans="1:36" ht="27.75" customHeight="1" thickBot="1">
      <c r="A10" s="116">
        <f>'Reisekosten Ausland'!A10</f>
        <v>0</v>
      </c>
      <c r="B10" s="117">
        <f>'Reisekosten Ausland'!B10</f>
        <v>0</v>
      </c>
      <c r="C10" s="117">
        <f>'Reisekosten Ausland'!C10</f>
        <v>0</v>
      </c>
      <c r="D10" s="118">
        <f aca="true" t="shared" si="0" ref="D10:D15">C10-B10</f>
        <v>0</v>
      </c>
      <c r="E10" s="278">
        <f>'Reisekosten Ausland'!E10</f>
        <v>0</v>
      </c>
      <c r="F10" s="119">
        <f>'Reisekosten Ausland'!F10</f>
        <v>0</v>
      </c>
      <c r="G10" s="119">
        <f>'Reisekosten Ausland'!G10</f>
        <v>0</v>
      </c>
      <c r="H10" s="119">
        <f>'Reisekosten Ausland'!H10</f>
        <v>0</v>
      </c>
      <c r="I10" s="201">
        <f>'Reisekosten Ausland'!I10</f>
        <v>0</v>
      </c>
      <c r="J10" s="123">
        <f>'Reisekosten Ausland'!J10</f>
        <v>0</v>
      </c>
      <c r="K10" s="202">
        <f>'Reisekosten Ausland'!K10</f>
        <v>0</v>
      </c>
      <c r="L10" s="121">
        <f>'Reisekosten Ausland'!L10</f>
        <v>0</v>
      </c>
      <c r="M10" s="35">
        <f aca="true" t="shared" si="1" ref="M10:M15">IF(L10&gt;0.3,0.3*K10,L10*K10)</f>
        <v>0</v>
      </c>
      <c r="N10" s="120">
        <f>'Reisekosten Ausland'!N10</f>
        <v>0</v>
      </c>
      <c r="O10" s="203">
        <f aca="true" t="shared" si="2" ref="O10:O15">IF(N10="x",21,0)</f>
        <v>0</v>
      </c>
      <c r="P10" s="122">
        <f>'Reisekosten Ausland'!O10</f>
        <v>0</v>
      </c>
      <c r="Q10" s="123">
        <f>'Reisekosten Ausland'!P10</f>
        <v>0</v>
      </c>
      <c r="R10" s="35">
        <f aca="true" t="shared" si="3" ref="R10:R15">IF(P10="x",0,IF(Q10&gt;0,Q10,O10))</f>
        <v>0</v>
      </c>
      <c r="S10" s="172">
        <f>'Reisekosten Ausland'!R10</f>
        <v>0</v>
      </c>
      <c r="T10" s="122">
        <f>'Reisekosten Ausland'!S10</f>
        <v>0</v>
      </c>
      <c r="U10" s="204">
        <f aca="true" t="shared" si="4" ref="U10:U15">D10*24</f>
        <v>0</v>
      </c>
      <c r="V10" s="205" t="b">
        <f aca="true" t="shared" si="5" ref="V10:V15">AND(U10=24)</f>
        <v>0</v>
      </c>
      <c r="W10" s="205" t="b">
        <f aca="true" t="shared" si="6" ref="W10:W15">AND(U10&gt;8)</f>
        <v>0</v>
      </c>
      <c r="X10" s="205" t="b">
        <f aca="true" t="shared" si="7" ref="X10:X15">OR(E10="AN",E10="AB")</f>
        <v>0</v>
      </c>
      <c r="Y10" s="277">
        <f>IF(S10=0,0,VLOOKUP(S10,Länderübersicht!$A$7:$G$236,2,FALSE))</f>
        <v>0</v>
      </c>
      <c r="Z10" s="206">
        <f>IF(S10=0,0,VLOOKUP(S10,Länderübersicht!$A$7:$G$236,3,FALSE))</f>
        <v>0</v>
      </c>
      <c r="AA10" s="68">
        <f>IF(T10="Ja",(IF(AND(A11-A10=1,U10&lt;=8,U11&lt;=8,U10+U11&gt;8,E10="E",E11="E",U11&lt;=U10,C10=1,B11=0),Z10,IF(V10=TRUE,Y10,IF(W10=TRUE,Z10,IF(X10=TRUE,Z10,0)))))*0.5,IF(AND(A11-A10=1,U10&lt;=8,U11&lt;=8,U10+U11&gt;8,E10="E",E11="E",U11&lt;=U10,C10=1,B11=0),Z10,IF(V10=TRUE,Y10,IF(W10=TRUE,Z10,IF(X10=TRUE,Z10,0)))))</f>
        <v>0</v>
      </c>
      <c r="AB10" s="207">
        <f>'Reisekosten Ausland'!U10</f>
        <v>0</v>
      </c>
      <c r="AC10" s="207">
        <f>'Reisekosten Ausland'!V10</f>
        <v>0</v>
      </c>
      <c r="AD10" s="207">
        <f>'Reisekosten Ausland'!W10</f>
        <v>0</v>
      </c>
      <c r="AE10" s="203">
        <f>IF(AB10=0,0,VLOOKUP(S10,Länderübersicht!$A$7:$G$236,4,FALSE))</f>
        <v>0</v>
      </c>
      <c r="AF10" s="203">
        <f>IF(AC10=0,0,VLOOKUP(S10,Länderübersicht!$A$7:$G$236,6,FALSE))</f>
        <v>0</v>
      </c>
      <c r="AG10" s="203">
        <f>IF(AD10=0,0,VLOOKUP(S10,Länderübersicht!$A$7:$G$236,6,FALSE))</f>
        <v>0</v>
      </c>
      <c r="AH10" s="61">
        <f aca="true" t="shared" si="8" ref="AH10:AH15">IF((AE10+AF10+AG10)&gt;AA10,-AA10,-(AE10+AF10+AG10))</f>
        <v>0</v>
      </c>
      <c r="AI10" s="208">
        <f>'Reisekosten Ausland'!Y10</f>
        <v>0</v>
      </c>
      <c r="AJ10" s="49">
        <f aca="true" t="shared" si="9" ref="AJ10:AJ15">AI10+AH10+AA10+R10+M10+J10</f>
        <v>0</v>
      </c>
    </row>
    <row r="11" spans="1:36" ht="27.75" customHeight="1" thickBot="1">
      <c r="A11" s="124">
        <f>'Reisekosten Ausland'!A11</f>
        <v>0</v>
      </c>
      <c r="B11" s="125">
        <f>'Reisekosten Ausland'!B11</f>
        <v>0</v>
      </c>
      <c r="C11" s="125">
        <f>'Reisekosten Ausland'!C11</f>
        <v>0</v>
      </c>
      <c r="D11" s="126">
        <f t="shared" si="0"/>
        <v>0</v>
      </c>
      <c r="E11" s="279">
        <f>'Reisekosten Ausland'!E11</f>
        <v>0</v>
      </c>
      <c r="F11" s="119">
        <f>'Reisekosten Ausland'!F11</f>
        <v>0</v>
      </c>
      <c r="G11" s="119">
        <f>'Reisekosten Ausland'!G11</f>
        <v>0</v>
      </c>
      <c r="H11" s="119">
        <f>'Reisekosten Ausland'!H11</f>
        <v>0</v>
      </c>
      <c r="I11" s="201">
        <f>'Reisekosten Ausland'!I11</f>
        <v>0</v>
      </c>
      <c r="J11" s="127">
        <f>'Reisekosten Ausland'!J11</f>
        <v>0</v>
      </c>
      <c r="K11" s="202">
        <f>'Reisekosten Ausland'!K11</f>
        <v>0</v>
      </c>
      <c r="L11" s="121">
        <f>'Reisekosten Ausland'!L11</f>
        <v>0</v>
      </c>
      <c r="M11" s="52">
        <f t="shared" si="1"/>
        <v>0</v>
      </c>
      <c r="N11" s="120">
        <f>'Reisekosten Ausland'!N11</f>
        <v>0</v>
      </c>
      <c r="O11" s="203">
        <f t="shared" si="2"/>
        <v>0</v>
      </c>
      <c r="P11" s="122">
        <f>'Reisekosten Ausland'!O11</f>
        <v>0</v>
      </c>
      <c r="Q11" s="123">
        <f>'Reisekosten Ausland'!P11</f>
        <v>0</v>
      </c>
      <c r="R11" s="52">
        <f t="shared" si="3"/>
        <v>0</v>
      </c>
      <c r="S11" s="172">
        <f>'Reisekosten Ausland'!R11</f>
        <v>0</v>
      </c>
      <c r="T11" s="122">
        <f>'Reisekosten Ausland'!S11</f>
        <v>0</v>
      </c>
      <c r="U11" s="210">
        <f t="shared" si="4"/>
        <v>0</v>
      </c>
      <c r="V11" s="211" t="b">
        <f t="shared" si="5"/>
        <v>0</v>
      </c>
      <c r="W11" s="205" t="b">
        <f t="shared" si="6"/>
        <v>0</v>
      </c>
      <c r="X11" s="205" t="b">
        <f t="shared" si="7"/>
        <v>0</v>
      </c>
      <c r="Y11" s="277">
        <f>IF(S11=0,0,VLOOKUP(S11,Länderübersicht!$A$7:$G$236,2,FALSE))</f>
        <v>0</v>
      </c>
      <c r="Z11" s="206">
        <f>IF(S11=0,0,VLOOKUP(S11,Länderübersicht!$A$7:$G$236,3,FALSE))</f>
        <v>0</v>
      </c>
      <c r="AA11" s="68">
        <f>IF(T11="Ja",(IF(AND(A11-A10=1,U10&lt;=8,U11&lt;=8,U10+U11&gt;8,E10="E",E11="E",U11&gt;U10,C10=1,B11=0),Z11,IF(AND(A12-A11=1,U11&lt;=8,U12&lt;=8,U11+U12&gt;8,E11="E",E12="E",U12&lt;U11,C11=1,B12=0),Z11,IF(V11=TRUE,Y11,IF(W11=TRUE,Z11,IF(X11=TRUE,Z11,0))))))*0.5,IF(AND(A11-A10=1,U10&lt;=8,U11&lt;=8,U10+U11&gt;8,E10="E",E11="E",U11&gt;U10,C10=1,B11=0),Z11,IF(AND(A12-A11=1,U11&lt;=8,U12&lt;=8,U11+U12&gt;8,E11="E",E12="E",U12&lt;U11,C11=1,B12=0),Z11,IF(V11=TRUE,Y11,IF(W11=TRUE,Z11,IF(X11=TRUE,Z11,0))))))</f>
        <v>0</v>
      </c>
      <c r="AB11" s="207">
        <f>'Reisekosten Ausland'!U11</f>
        <v>0</v>
      </c>
      <c r="AC11" s="207">
        <f>'Reisekosten Ausland'!V11</f>
        <v>0</v>
      </c>
      <c r="AD11" s="207">
        <f>'Reisekosten Ausland'!W11</f>
        <v>0</v>
      </c>
      <c r="AE11" s="203">
        <f>IF(AB11=0,0,VLOOKUP(S11,Länderübersicht!$A$7:$G$236,4,FALSE))</f>
        <v>0</v>
      </c>
      <c r="AF11" s="203">
        <f>IF(AC11=0,0,VLOOKUP(S11,Länderübersicht!$A$7:$G$236,6,FALSE))</f>
        <v>0</v>
      </c>
      <c r="AG11" s="203">
        <f>IF(AD11=0,0,VLOOKUP(S11,Länderübersicht!$A$7:$G$236,6,FALSE))</f>
        <v>0</v>
      </c>
      <c r="AH11" s="61">
        <f t="shared" si="8"/>
        <v>0</v>
      </c>
      <c r="AI11" s="208">
        <f>'Reisekosten Ausland'!Y11</f>
        <v>0</v>
      </c>
      <c r="AJ11" s="49">
        <f t="shared" si="9"/>
        <v>0</v>
      </c>
    </row>
    <row r="12" spans="1:36" ht="27.75" customHeight="1" thickBot="1">
      <c r="A12" s="124">
        <f>'Reisekosten Ausland'!A12</f>
        <v>0</v>
      </c>
      <c r="B12" s="125">
        <f>'Reisekosten Ausland'!B12</f>
        <v>0</v>
      </c>
      <c r="C12" s="125">
        <f>'Reisekosten Ausland'!C12</f>
        <v>0</v>
      </c>
      <c r="D12" s="126">
        <f t="shared" si="0"/>
        <v>0</v>
      </c>
      <c r="E12" s="279">
        <f>'Reisekosten Ausland'!E12</f>
        <v>0</v>
      </c>
      <c r="F12" s="119">
        <f>'Reisekosten Ausland'!F12</f>
        <v>0</v>
      </c>
      <c r="G12" s="119">
        <f>'Reisekosten Ausland'!G12</f>
        <v>0</v>
      </c>
      <c r="H12" s="119">
        <f>'Reisekosten Ausland'!H12</f>
        <v>0</v>
      </c>
      <c r="I12" s="201">
        <f>'Reisekosten Ausland'!I12</f>
        <v>0</v>
      </c>
      <c r="J12" s="127">
        <f>'Reisekosten Ausland'!J12</f>
        <v>0</v>
      </c>
      <c r="K12" s="202">
        <f>'Reisekosten Ausland'!K12</f>
        <v>0</v>
      </c>
      <c r="L12" s="121">
        <f>'Reisekosten Ausland'!L12</f>
        <v>0</v>
      </c>
      <c r="M12" s="52">
        <f t="shared" si="1"/>
        <v>0</v>
      </c>
      <c r="N12" s="120">
        <f>'Reisekosten Ausland'!N12</f>
        <v>0</v>
      </c>
      <c r="O12" s="203">
        <f t="shared" si="2"/>
        <v>0</v>
      </c>
      <c r="P12" s="122">
        <f>'Reisekosten Ausland'!O12</f>
        <v>0</v>
      </c>
      <c r="Q12" s="123">
        <f>'Reisekosten Ausland'!P12</f>
        <v>0</v>
      </c>
      <c r="R12" s="52">
        <f t="shared" si="3"/>
        <v>0</v>
      </c>
      <c r="S12" s="172">
        <f>'Reisekosten Ausland'!R12</f>
        <v>0</v>
      </c>
      <c r="T12" s="122">
        <f>'Reisekosten Ausland'!S12</f>
        <v>0</v>
      </c>
      <c r="U12" s="210">
        <f t="shared" si="4"/>
        <v>0</v>
      </c>
      <c r="V12" s="211" t="b">
        <f t="shared" si="5"/>
        <v>0</v>
      </c>
      <c r="W12" s="205" t="b">
        <f t="shared" si="6"/>
        <v>0</v>
      </c>
      <c r="X12" s="205" t="b">
        <f t="shared" si="7"/>
        <v>0</v>
      </c>
      <c r="Y12" s="277">
        <f>IF(S12=0,0,VLOOKUP(S12,Länderübersicht!$A$7:$G$236,2,FALSE))</f>
        <v>0</v>
      </c>
      <c r="Z12" s="206">
        <f>IF(S12=0,0,VLOOKUP(S12,Länderübersicht!$A$7:$G$236,3,FALSE))</f>
        <v>0</v>
      </c>
      <c r="AA12" s="68">
        <f>IF(T12="Ja",(IF(AND(A12-A11=1,U11&lt;=8,U12&lt;=8,U11+U12&gt;8,E11="E",E12="E",U12&gt;U11,C11=1,B12=0),Z12,IF(AND(A13-A12=1,U12&lt;=8,U13&lt;=8,U12+U13&gt;8,E12="E",E13="E",U13&lt;U12,C12=1,B13=0),Z12,IF(V12=TRUE,Y12,IF(W12=TRUE,Z12,IF(X12=TRUE,Z12,0))))))*0.5,IF(AND(A12-A11=1,U11&lt;=8,U12&lt;=8,U11+U12&gt;8,E11="E",E12="E",U12&gt;U11,C11=1,B12=0),Z12,IF(AND(A13-A12=1,U12&lt;=8,U13&lt;=8,U12+U13&gt;8,E12="E",E13="E",U13&lt;U12,C12=1,B13=0),Z12,IF(V12=TRUE,Y12,IF(W12=TRUE,Z12,IF(X12=TRUE,Z12,0))))))</f>
        <v>0</v>
      </c>
      <c r="AB12" s="207">
        <f>'Reisekosten Ausland'!U12</f>
        <v>0</v>
      </c>
      <c r="AC12" s="207">
        <f>'Reisekosten Ausland'!V12</f>
        <v>0</v>
      </c>
      <c r="AD12" s="207">
        <f>'Reisekosten Ausland'!W12</f>
        <v>0</v>
      </c>
      <c r="AE12" s="203">
        <f>IF(AB12=0,0,VLOOKUP(S12,Länderübersicht!$A$7:$G$236,4,FALSE))</f>
        <v>0</v>
      </c>
      <c r="AF12" s="203">
        <f>IF(AC12=0,0,VLOOKUP(S12,Länderübersicht!$A$7:$G$236,6,FALSE))</f>
        <v>0</v>
      </c>
      <c r="AG12" s="203">
        <f>IF(AD12=0,0,VLOOKUP(S12,Länderübersicht!$A$7:$G$236,6,FALSE))</f>
        <v>0</v>
      </c>
      <c r="AH12" s="61">
        <f t="shared" si="8"/>
        <v>0</v>
      </c>
      <c r="AI12" s="208">
        <f>'Reisekosten Ausland'!Y12</f>
        <v>0</v>
      </c>
      <c r="AJ12" s="49">
        <f t="shared" si="9"/>
        <v>0</v>
      </c>
    </row>
    <row r="13" spans="1:36" ht="27.75" customHeight="1" thickBot="1">
      <c r="A13" s="124">
        <f>'Reisekosten Ausland'!A13</f>
        <v>0</v>
      </c>
      <c r="B13" s="125">
        <f>'Reisekosten Ausland'!B13</f>
        <v>0</v>
      </c>
      <c r="C13" s="125">
        <f>'Reisekosten Ausland'!C13</f>
        <v>0</v>
      </c>
      <c r="D13" s="126">
        <f t="shared" si="0"/>
        <v>0</v>
      </c>
      <c r="E13" s="279">
        <f>'Reisekosten Ausland'!E13</f>
        <v>0</v>
      </c>
      <c r="F13" s="119">
        <f>'Reisekosten Ausland'!F13</f>
        <v>0</v>
      </c>
      <c r="G13" s="119">
        <f>'Reisekosten Ausland'!G13</f>
        <v>0</v>
      </c>
      <c r="H13" s="119">
        <f>'Reisekosten Ausland'!H13</f>
        <v>0</v>
      </c>
      <c r="I13" s="201">
        <f>'Reisekosten Ausland'!I13</f>
        <v>0</v>
      </c>
      <c r="J13" s="127">
        <f>'Reisekosten Ausland'!J13</f>
        <v>0</v>
      </c>
      <c r="K13" s="202">
        <f>'Reisekosten Ausland'!K13</f>
        <v>0</v>
      </c>
      <c r="L13" s="121">
        <f>'Reisekosten Ausland'!L13</f>
        <v>0</v>
      </c>
      <c r="M13" s="52">
        <f t="shared" si="1"/>
        <v>0</v>
      </c>
      <c r="N13" s="120">
        <f>'Reisekosten Ausland'!N13</f>
        <v>0</v>
      </c>
      <c r="O13" s="203">
        <f t="shared" si="2"/>
        <v>0</v>
      </c>
      <c r="P13" s="122">
        <f>'Reisekosten Ausland'!O13</f>
        <v>0</v>
      </c>
      <c r="Q13" s="123">
        <f>'Reisekosten Ausland'!P13</f>
        <v>0</v>
      </c>
      <c r="R13" s="52">
        <f t="shared" si="3"/>
        <v>0</v>
      </c>
      <c r="S13" s="172">
        <f>'Reisekosten Ausland'!R13</f>
        <v>0</v>
      </c>
      <c r="T13" s="122">
        <f>'Reisekosten Ausland'!S13</f>
        <v>0</v>
      </c>
      <c r="U13" s="210">
        <f t="shared" si="4"/>
        <v>0</v>
      </c>
      <c r="V13" s="211" t="b">
        <f t="shared" si="5"/>
        <v>0</v>
      </c>
      <c r="W13" s="205" t="b">
        <f t="shared" si="6"/>
        <v>0</v>
      </c>
      <c r="X13" s="205" t="b">
        <f t="shared" si="7"/>
        <v>0</v>
      </c>
      <c r="Y13" s="277">
        <f>IF(S13=0,0,VLOOKUP(S13,Länderübersicht!$A$7:$G$236,2,FALSE))</f>
        <v>0</v>
      </c>
      <c r="Z13" s="206">
        <f>IF(S13=0,0,VLOOKUP(S13,Länderübersicht!$A$7:$G$236,3,FALSE))</f>
        <v>0</v>
      </c>
      <c r="AA13" s="68">
        <f>IF(T13="Ja",(IF(AND(A13-A12=1,U12&lt;=8,U13&lt;=8,U12+U13&gt;8,E12="E",E13="E",U13&gt;U12,C12=1,B13=0),Z13,IF(AND(A14-A13=1,U13&lt;=8,U14&lt;=8,U13+U14&gt;8,E13="E",E14="E",U14&lt;U13,C13=1,B14=0),Z13,IF(V13=TRUE,Y13,IF(W13=TRUE,Z13,IF(X13=TRUE,Z13,0))))))*0.5,IF(AND(A13-A12=1,U12&lt;=8,U13&lt;=8,U12+U13&gt;8,E12="E",E13="E",U13&gt;U12,C12=1,B13=0),Z13,IF(AND(A14-A13=1,U13&lt;=8,U14&lt;=8,U13+U14&gt;8,E13="E",E14="E",U14&lt;U13,C13=1,B14=0),Z13,IF(V13=TRUE,Y13,IF(W13=TRUE,Z13,IF(X13=TRUE,Z13,0))))))</f>
        <v>0</v>
      </c>
      <c r="AB13" s="207">
        <f>'Reisekosten Ausland'!U13</f>
        <v>0</v>
      </c>
      <c r="AC13" s="207">
        <f>'Reisekosten Ausland'!V13</f>
        <v>0</v>
      </c>
      <c r="AD13" s="207">
        <f>'Reisekosten Ausland'!W13</f>
        <v>0</v>
      </c>
      <c r="AE13" s="203">
        <f>IF(AB13=0,0,VLOOKUP(S13,Länderübersicht!$A$7:$G$236,4,FALSE))</f>
        <v>0</v>
      </c>
      <c r="AF13" s="203">
        <f>IF(AC13=0,0,VLOOKUP(S13,Länderübersicht!$A$7:$G$236,6,FALSE))</f>
        <v>0</v>
      </c>
      <c r="AG13" s="203">
        <f>IF(AD13=0,0,VLOOKUP(S13,Länderübersicht!$A$7:$G$236,6,FALSE))</f>
        <v>0</v>
      </c>
      <c r="AH13" s="61">
        <f t="shared" si="8"/>
        <v>0</v>
      </c>
      <c r="AI13" s="208">
        <f>'Reisekosten Ausland'!Y13</f>
        <v>0</v>
      </c>
      <c r="AJ13" s="49">
        <f t="shared" si="9"/>
        <v>0</v>
      </c>
    </row>
    <row r="14" spans="1:36" ht="27.75" customHeight="1" thickBot="1">
      <c r="A14" s="124">
        <f>'Reisekosten Ausland'!A14</f>
        <v>0</v>
      </c>
      <c r="B14" s="125">
        <f>'Reisekosten Ausland'!B14</f>
        <v>0</v>
      </c>
      <c r="C14" s="125">
        <f>'Reisekosten Ausland'!C14</f>
        <v>0</v>
      </c>
      <c r="D14" s="126">
        <f t="shared" si="0"/>
        <v>0</v>
      </c>
      <c r="E14" s="279">
        <f>'Reisekosten Ausland'!E14</f>
        <v>0</v>
      </c>
      <c r="F14" s="119">
        <f>'Reisekosten Ausland'!F14</f>
        <v>0</v>
      </c>
      <c r="G14" s="119">
        <f>'Reisekosten Ausland'!G14</f>
        <v>0</v>
      </c>
      <c r="H14" s="119">
        <f>'Reisekosten Ausland'!H14</f>
        <v>0</v>
      </c>
      <c r="I14" s="201">
        <f>'Reisekosten Ausland'!I14</f>
        <v>0</v>
      </c>
      <c r="J14" s="127">
        <f>'Reisekosten Ausland'!J14</f>
        <v>0</v>
      </c>
      <c r="K14" s="202">
        <f>'Reisekosten Ausland'!K14</f>
        <v>0</v>
      </c>
      <c r="L14" s="121">
        <f>'Reisekosten Ausland'!L14</f>
        <v>0</v>
      </c>
      <c r="M14" s="52">
        <f t="shared" si="1"/>
        <v>0</v>
      </c>
      <c r="N14" s="120">
        <f>'Reisekosten Ausland'!N14</f>
        <v>0</v>
      </c>
      <c r="O14" s="203">
        <f t="shared" si="2"/>
        <v>0</v>
      </c>
      <c r="P14" s="122">
        <f>'Reisekosten Ausland'!O14</f>
        <v>0</v>
      </c>
      <c r="Q14" s="123">
        <f>'Reisekosten Ausland'!P14</f>
        <v>0</v>
      </c>
      <c r="R14" s="52">
        <f t="shared" si="3"/>
        <v>0</v>
      </c>
      <c r="S14" s="172">
        <f>'Reisekosten Ausland'!R14</f>
        <v>0</v>
      </c>
      <c r="T14" s="122">
        <f>'Reisekosten Ausland'!S14</f>
        <v>0</v>
      </c>
      <c r="U14" s="210">
        <f t="shared" si="4"/>
        <v>0</v>
      </c>
      <c r="V14" s="211" t="b">
        <f t="shared" si="5"/>
        <v>0</v>
      </c>
      <c r="W14" s="205" t="b">
        <f t="shared" si="6"/>
        <v>0</v>
      </c>
      <c r="X14" s="205" t="b">
        <f t="shared" si="7"/>
        <v>0</v>
      </c>
      <c r="Y14" s="277">
        <f>IF(S14=0,0,VLOOKUP(S14,Länderübersicht!$A$7:$G$236,2,FALSE))</f>
        <v>0</v>
      </c>
      <c r="Z14" s="206">
        <f>IF(S14=0,0,VLOOKUP(S14,Länderübersicht!$A$7:$G$236,3,FALSE))</f>
        <v>0</v>
      </c>
      <c r="AA14" s="68">
        <f>IF(T14="Ja",(IF(AND(A14-A13=1,U13&lt;=8,U14&lt;=8,U13+U14&gt;8,E13="E",E14="E",U14&gt;U13,C13=1,B14=0),Z14,IF(AND(A15-A14=1,U14&lt;=8,U15&lt;=8,U14+U15&gt;8,E14="E",E15="E",U15&lt;U14,C14=1,B15=0),Z14,IF(V14=TRUE,Y14,IF(W14=TRUE,Z14,IF(X14=TRUE,Z14,0))))))*0.5,IF(AND(A14-A13=1,U13&lt;=8,U14&lt;=8,U13+U14&gt;8,E13="E",E14="E",U14&gt;U13,C13=1,B14=0),Z14,IF(AND(A15-A14=1,U14&lt;=8,U15&lt;=8,U14+U15&gt;8,E14="E",E15="E",U15&lt;U14,C14=1,B15=0),Z14,IF(V14=TRUE,Y14,IF(W14=TRUE,Z14,IF(X14=TRUE,Z14,0))))))</f>
        <v>0</v>
      </c>
      <c r="AB14" s="207">
        <f>'Reisekosten Ausland'!U14</f>
        <v>0</v>
      </c>
      <c r="AC14" s="207">
        <f>'Reisekosten Ausland'!V14</f>
        <v>0</v>
      </c>
      <c r="AD14" s="207">
        <f>'Reisekosten Ausland'!W14</f>
        <v>0</v>
      </c>
      <c r="AE14" s="203">
        <f>IF(AB14=0,0,VLOOKUP(S14,Länderübersicht!$A$7:$G$236,4,FALSE))</f>
        <v>0</v>
      </c>
      <c r="AF14" s="203">
        <f>IF(AC14=0,0,VLOOKUP(S14,Länderübersicht!$A$7:$G$236,6,FALSE))</f>
        <v>0</v>
      </c>
      <c r="AG14" s="203">
        <f>IF(AD14=0,0,VLOOKUP(S14,Länderübersicht!$A$7:$G$236,6,FALSE))</f>
        <v>0</v>
      </c>
      <c r="AH14" s="61">
        <f t="shared" si="8"/>
        <v>0</v>
      </c>
      <c r="AI14" s="208">
        <f>'Reisekosten Ausland'!Y14</f>
        <v>0</v>
      </c>
      <c r="AJ14" s="49">
        <f t="shared" si="9"/>
        <v>0</v>
      </c>
    </row>
    <row r="15" spans="1:36" ht="27.75" customHeight="1" thickBot="1">
      <c r="A15" s="128">
        <f>'Reisekosten Ausland'!A15</f>
        <v>0</v>
      </c>
      <c r="B15" s="129">
        <f>'Reisekosten Ausland'!B15</f>
        <v>0</v>
      </c>
      <c r="C15" s="129">
        <f>'Reisekosten Ausland'!C15</f>
        <v>0</v>
      </c>
      <c r="D15" s="130">
        <f t="shared" si="0"/>
        <v>0</v>
      </c>
      <c r="E15" s="279">
        <f>'Reisekosten Ausland'!E15</f>
        <v>0</v>
      </c>
      <c r="F15" s="119">
        <f>'Reisekosten Ausland'!F15</f>
        <v>0</v>
      </c>
      <c r="G15" s="119">
        <f>'Reisekosten Ausland'!G15</f>
        <v>0</v>
      </c>
      <c r="H15" s="119">
        <f>'Reisekosten Ausland'!H15</f>
        <v>0</v>
      </c>
      <c r="I15" s="201">
        <f>'Reisekosten Ausland'!I15</f>
        <v>0</v>
      </c>
      <c r="J15" s="131">
        <f>'Reisekosten Ausland'!J15</f>
        <v>0</v>
      </c>
      <c r="K15" s="202">
        <f>'Reisekosten Ausland'!K15</f>
        <v>0</v>
      </c>
      <c r="L15" s="121">
        <f>'Reisekosten Ausland'!L15</f>
        <v>0</v>
      </c>
      <c r="M15" s="53">
        <f t="shared" si="1"/>
        <v>0</v>
      </c>
      <c r="N15" s="120">
        <f>'Reisekosten Ausland'!N15</f>
        <v>0</v>
      </c>
      <c r="O15" s="203">
        <f t="shared" si="2"/>
        <v>0</v>
      </c>
      <c r="P15" s="122">
        <f>'Reisekosten Ausland'!O15</f>
        <v>0</v>
      </c>
      <c r="Q15" s="123">
        <f>'Reisekosten Ausland'!P15</f>
        <v>0</v>
      </c>
      <c r="R15" s="53">
        <f t="shared" si="3"/>
        <v>0</v>
      </c>
      <c r="S15" s="172">
        <f>'Reisekosten Ausland'!R15</f>
        <v>0</v>
      </c>
      <c r="T15" s="122">
        <f>'Reisekosten Ausland'!S15</f>
        <v>0</v>
      </c>
      <c r="U15" s="213">
        <f t="shared" si="4"/>
        <v>0</v>
      </c>
      <c r="V15" s="214" t="b">
        <f t="shared" si="5"/>
        <v>0</v>
      </c>
      <c r="W15" s="205" t="b">
        <f t="shared" si="6"/>
        <v>0</v>
      </c>
      <c r="X15" s="205" t="b">
        <f t="shared" si="7"/>
        <v>0</v>
      </c>
      <c r="Y15" s="277">
        <f>IF(S15=0,0,VLOOKUP(S15,Länderübersicht!$A$7:$G$236,2,FALSE))</f>
        <v>0</v>
      </c>
      <c r="Z15" s="206">
        <f>IF(S15=0,0,VLOOKUP(S15,Länderübersicht!$A$7:$G$236,3,FALSE))</f>
        <v>0</v>
      </c>
      <c r="AA15" s="68">
        <f>IF(T15="Ja",(IF(AND(A15-A14=1,U14&lt;=8,U15&lt;=8,U14+U15&gt;8,E14="E",E15="E",U15&gt;U14,C14=1,B15=0),Z15,IF(AND(A16-A15=1,U15&lt;=8,U16&lt;=8,U15+U16&gt;8,E15="E",E16="E",U16&lt;U15,C15=1,B16=0),Z15,IF(V15=TRUE,Y15,IF(W15=TRUE,Z15,IF(X15=TRUE,Z15,0))))))*0.5,IF(AND(A15-A14=1,U14&lt;=8,U15&lt;=8,U14+U15&gt;8,E14="E",E15="E",U15&gt;U14,C14=1,B15=0),Z15,IF(AND(A16-A15=1,U15&lt;=8,U16&lt;=8,U15+U16&gt;8,E15="E",E16="E",U16&lt;U15,C15=1,B16=0),Z15,IF(V15=TRUE,Y15,IF(W15=TRUE,Z15,IF(X15=TRUE,Z15,0))))))</f>
        <v>0</v>
      </c>
      <c r="AB15" s="207">
        <f>'Reisekosten Ausland'!U15</f>
        <v>0</v>
      </c>
      <c r="AC15" s="207">
        <f>'Reisekosten Ausland'!V15</f>
        <v>0</v>
      </c>
      <c r="AD15" s="207">
        <f>'Reisekosten Ausland'!W15</f>
        <v>0</v>
      </c>
      <c r="AE15" s="203">
        <f>IF(AB15=0,0,VLOOKUP(S15,Länderübersicht!$A$7:$G$236,4,FALSE))</f>
        <v>0</v>
      </c>
      <c r="AF15" s="203">
        <f>IF(AC15=0,0,VLOOKUP(S15,Länderübersicht!$A$7:$G$236,6,FALSE))</f>
        <v>0</v>
      </c>
      <c r="AG15" s="203">
        <f>IF(AD15=0,0,VLOOKUP(S15,Länderübersicht!$A$7:$G$236,6,FALSE))</f>
        <v>0</v>
      </c>
      <c r="AH15" s="61">
        <f t="shared" si="8"/>
        <v>0</v>
      </c>
      <c r="AI15" s="208">
        <f>'Reisekosten Ausland'!Y15</f>
        <v>0</v>
      </c>
      <c r="AJ15" s="49">
        <f t="shared" si="9"/>
        <v>0</v>
      </c>
    </row>
    <row r="16" spans="1:36" ht="27.75" customHeight="1" thickBot="1">
      <c r="A16" s="128"/>
      <c r="B16" s="129"/>
      <c r="C16" s="129"/>
      <c r="D16" s="130"/>
      <c r="E16" s="280"/>
      <c r="F16" s="119"/>
      <c r="G16" s="119"/>
      <c r="H16" s="119"/>
      <c r="I16" s="201"/>
      <c r="J16" s="131"/>
      <c r="K16" s="202"/>
      <c r="L16" s="121"/>
      <c r="M16" s="53"/>
      <c r="N16" s="120"/>
      <c r="O16" s="212"/>
      <c r="P16" s="122"/>
      <c r="Q16" s="123"/>
      <c r="R16" s="53"/>
      <c r="S16" s="172"/>
      <c r="T16" s="122"/>
      <c r="U16" s="213"/>
      <c r="V16" s="214"/>
      <c r="W16" s="214"/>
      <c r="X16" s="214"/>
      <c r="Y16" s="214"/>
      <c r="Z16" s="276"/>
      <c r="AA16" s="68"/>
      <c r="AB16" s="207"/>
      <c r="AC16" s="207"/>
      <c r="AD16" s="207"/>
      <c r="AE16" s="203"/>
      <c r="AF16" s="203"/>
      <c r="AG16" s="203"/>
      <c r="AH16" s="61"/>
      <c r="AI16" s="215" t="s">
        <v>4</v>
      </c>
      <c r="AJ16" s="49">
        <f>SUM(AJ10:AJ15)</f>
        <v>0</v>
      </c>
    </row>
    <row r="99" ht="11.25" customHeight="1"/>
    <row r="100" spans="1:10" ht="12.75" hidden="1">
      <c r="A100" s="165" t="s">
        <v>319</v>
      </c>
      <c r="B100" s="165" t="s">
        <v>321</v>
      </c>
      <c r="J100" s="165"/>
    </row>
    <row r="101" spans="1:10" ht="12.75" hidden="1">
      <c r="A101" s="165" t="s">
        <v>320</v>
      </c>
      <c r="B101" s="165" t="s">
        <v>322</v>
      </c>
      <c r="J101" s="165"/>
    </row>
    <row r="102" ht="12.75" hidden="1">
      <c r="B102" s="165" t="s">
        <v>323</v>
      </c>
    </row>
    <row r="103" ht="12.75" hidden="1">
      <c r="B103" s="165" t="s">
        <v>324</v>
      </c>
    </row>
    <row r="104" ht="12.75" hidden="1"/>
    <row r="105" ht="12.75" hidden="1"/>
    <row r="106" ht="12.75" hidden="1"/>
    <row r="107" ht="12.75" hidden="1"/>
    <row r="108" ht="12.75" hidden="1"/>
    <row r="109" ht="12.75" hidden="1"/>
  </sheetData>
  <sheetProtection password="95AC" sheet="1"/>
  <mergeCells count="23">
    <mergeCell ref="AB8:AD8"/>
    <mergeCell ref="Q8:Q9"/>
    <mergeCell ref="G5:J5"/>
    <mergeCell ref="R8:R9"/>
    <mergeCell ref="AH8:AH9"/>
    <mergeCell ref="AI8:AI9"/>
    <mergeCell ref="B3:J3"/>
    <mergeCell ref="K3:M3"/>
    <mergeCell ref="R3:AJ3"/>
    <mergeCell ref="B4:J4"/>
    <mergeCell ref="K4:M4"/>
    <mergeCell ref="T8:T9"/>
    <mergeCell ref="AA8:AA9"/>
    <mergeCell ref="P8:P9"/>
    <mergeCell ref="R4:AJ4"/>
    <mergeCell ref="AJ8:AJ9"/>
    <mergeCell ref="A8:A9"/>
    <mergeCell ref="B8:D8"/>
    <mergeCell ref="I8:I9"/>
    <mergeCell ref="J8:J9"/>
    <mergeCell ref="K8:M8"/>
    <mergeCell ref="O8:O9"/>
    <mergeCell ref="N8:N9"/>
  </mergeCells>
  <conditionalFormatting sqref="L10:L15">
    <cfRule type="cellIs" priority="2" dxfId="0" operator="greaterThan" stopIfTrue="1">
      <formula>0.3</formula>
    </cfRule>
  </conditionalFormatting>
  <conditionalFormatting sqref="L16">
    <cfRule type="cellIs" priority="1" dxfId="0" operator="greaterThan" stopIfTrue="1">
      <formula>0.3</formula>
    </cfRule>
  </conditionalFormatting>
  <dataValidations count="1">
    <dataValidation allowBlank="1" showInputMessage="1" showErrorMessage="1" errorTitle="Ungültige Eingabe" error="Der eingegebene Wert ist unzulässig.&#10;&#10;Gültige Eingaben:&#10;&#10;ja = x&#10;nein = leer lassen" sqref="N10:N15 P10:P15 AB10:AD15"/>
  </dataValidation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42" r:id="rId4"/>
  <headerFooter alignWithMargins="0">
    <oddHeader>&amp;LFormular Reisekostenabrechnung</oddHeader>
    <oddFooter>&amp;L&amp;8Investitions- und Förderbank Niedersachsen - NBank  Günther-Wagner-Allee 12 -16   30177 Hannover   
Telefon 0511.30031-333   Telefax 0511.30031-11333   beratung@nbank   www.nbank.de&amp;RStand: 01.01.2012</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theme="4" tint="0.39998000860214233"/>
    <pageSetUpPr fitToPage="1"/>
  </sheetPr>
  <dimension ref="A1:G238"/>
  <sheetViews>
    <sheetView zoomScalePageLayoutView="0" workbookViewId="0" topLeftCell="A1">
      <pane ySplit="6" topLeftCell="A7" activePane="bottomLeft" state="frozen"/>
      <selection pane="topLeft" activeCell="A1" sqref="A1"/>
      <selection pane="bottomLeft" activeCell="C6" sqref="C6"/>
    </sheetView>
  </sheetViews>
  <sheetFormatPr defaultColWidth="11.421875" defaultRowHeight="12.75"/>
  <cols>
    <col min="1" max="1" width="62.421875" style="72" customWidth="1"/>
    <col min="2" max="2" width="13.8515625" style="72" customWidth="1"/>
    <col min="3" max="3" width="19.140625" style="72" customWidth="1"/>
    <col min="4" max="4" width="13.8515625" style="72" customWidth="1"/>
    <col min="5" max="5" width="12.57421875" style="72" customWidth="1"/>
    <col min="6" max="6" width="12.421875" style="72" customWidth="1"/>
    <col min="7" max="7" width="14.421875" style="72" customWidth="1"/>
    <col min="8" max="8" width="18.57421875" style="72" customWidth="1"/>
    <col min="9" max="16384" width="11.421875" style="72" customWidth="1"/>
  </cols>
  <sheetData>
    <row r="1" ht="12.75">
      <c r="A1" s="164" t="s">
        <v>482</v>
      </c>
    </row>
    <row r="2" ht="12.75">
      <c r="A2" s="164" t="s">
        <v>293</v>
      </c>
    </row>
    <row r="3" ht="12.75">
      <c r="A3" s="164" t="s">
        <v>292</v>
      </c>
    </row>
    <row r="4" ht="13.5" thickBot="1"/>
    <row r="5" spans="2:7" ht="43.5" thickBot="1">
      <c r="B5" s="390" t="s">
        <v>291</v>
      </c>
      <c r="C5" s="391"/>
      <c r="D5" s="390" t="s">
        <v>308</v>
      </c>
      <c r="E5" s="392"/>
      <c r="F5" s="391"/>
      <c r="G5" s="296" t="s">
        <v>333</v>
      </c>
    </row>
    <row r="6" spans="1:7" ht="103.5" customHeight="1">
      <c r="A6" s="275" t="s">
        <v>334</v>
      </c>
      <c r="B6" s="295" t="s">
        <v>574</v>
      </c>
      <c r="C6" s="295" t="s">
        <v>575</v>
      </c>
      <c r="D6" s="297" t="s">
        <v>335</v>
      </c>
      <c r="E6" s="298" t="s">
        <v>336</v>
      </c>
      <c r="F6" s="299" t="s">
        <v>337</v>
      </c>
      <c r="G6" s="300"/>
    </row>
    <row r="7" spans="1:7" ht="14.25">
      <c r="A7" s="282" t="s">
        <v>338</v>
      </c>
      <c r="B7" s="283">
        <v>25</v>
      </c>
      <c r="C7" s="283">
        <f>B7*0.5</f>
        <v>12.5</v>
      </c>
      <c r="D7" s="283">
        <f>B7*0.2</f>
        <v>5</v>
      </c>
      <c r="E7" s="283">
        <f>B7*0.4</f>
        <v>10</v>
      </c>
      <c r="F7" s="283">
        <f>B7*0.4</f>
        <v>10</v>
      </c>
      <c r="G7" s="283">
        <v>95</v>
      </c>
    </row>
    <row r="8" spans="1:7" ht="14.25">
      <c r="A8" s="284" t="s">
        <v>339</v>
      </c>
      <c r="B8" s="285">
        <v>33</v>
      </c>
      <c r="C8" s="285">
        <f aca="true" t="shared" si="0" ref="C8:C68">B8*0.5</f>
        <v>16.5</v>
      </c>
      <c r="D8" s="285">
        <f aca="true" t="shared" si="1" ref="D8:D68">B8*0.2</f>
        <v>6.6000000000000005</v>
      </c>
      <c r="E8" s="285">
        <f aca="true" t="shared" si="2" ref="E8:E68">B8*0.4</f>
        <v>13.200000000000001</v>
      </c>
      <c r="F8" s="285">
        <f aca="true" t="shared" si="3" ref="F8:F68">B8*0.4</f>
        <v>13.200000000000001</v>
      </c>
      <c r="G8" s="285">
        <v>113</v>
      </c>
    </row>
    <row r="9" spans="1:7" ht="14.25">
      <c r="A9" s="284" t="s">
        <v>340</v>
      </c>
      <c r="B9" s="285">
        <v>25</v>
      </c>
      <c r="C9" s="285">
        <f t="shared" si="0"/>
        <v>12.5</v>
      </c>
      <c r="D9" s="285">
        <f t="shared" si="1"/>
        <v>5</v>
      </c>
      <c r="E9" s="285">
        <f t="shared" si="2"/>
        <v>10</v>
      </c>
      <c r="F9" s="285">
        <f t="shared" si="3"/>
        <v>10</v>
      </c>
      <c r="G9" s="285">
        <v>175</v>
      </c>
    </row>
    <row r="10" spans="1:7" ht="14.25">
      <c r="A10" s="284" t="s">
        <v>315</v>
      </c>
      <c r="B10" s="285">
        <v>41</v>
      </c>
      <c r="C10" s="285">
        <f t="shared" si="0"/>
        <v>20.5</v>
      </c>
      <c r="D10" s="285">
        <f t="shared" si="1"/>
        <v>8.200000000000001</v>
      </c>
      <c r="E10" s="285">
        <f t="shared" si="2"/>
        <v>16.400000000000002</v>
      </c>
      <c r="F10" s="285">
        <f t="shared" si="3"/>
        <v>16.400000000000002</v>
      </c>
      <c r="G10" s="285">
        <v>226</v>
      </c>
    </row>
    <row r="11" spans="1:7" ht="14.25">
      <c r="A11" s="284" t="s">
        <v>341</v>
      </c>
      <c r="B11" s="285">
        <v>19</v>
      </c>
      <c r="C11" s="285">
        <f t="shared" si="0"/>
        <v>9.5</v>
      </c>
      <c r="D11" s="285">
        <f t="shared" si="1"/>
        <v>3.8000000000000003</v>
      </c>
      <c r="E11" s="285">
        <f t="shared" si="2"/>
        <v>7.6000000000000005</v>
      </c>
      <c r="F11" s="285">
        <f t="shared" si="3"/>
        <v>7.6000000000000005</v>
      </c>
      <c r="G11" s="285">
        <v>110</v>
      </c>
    </row>
    <row r="12" spans="1:7" ht="14.25">
      <c r="A12" s="284" t="s">
        <v>342</v>
      </c>
      <c r="B12" s="285">
        <v>32</v>
      </c>
      <c r="C12" s="285">
        <f t="shared" si="0"/>
        <v>16</v>
      </c>
      <c r="D12" s="285">
        <f t="shared" si="1"/>
        <v>6.4</v>
      </c>
      <c r="E12" s="285">
        <f t="shared" si="2"/>
        <v>12.8</v>
      </c>
      <c r="F12" s="285">
        <f t="shared" si="3"/>
        <v>12.8</v>
      </c>
      <c r="G12" s="285">
        <v>190</v>
      </c>
    </row>
    <row r="13" spans="1:7" ht="14.25">
      <c r="A13" s="284" t="s">
        <v>343</v>
      </c>
      <c r="B13" s="285">
        <v>26</v>
      </c>
      <c r="C13" s="285">
        <f t="shared" si="0"/>
        <v>13</v>
      </c>
      <c r="D13" s="285">
        <f t="shared" si="1"/>
        <v>5.2</v>
      </c>
      <c r="E13" s="285">
        <f t="shared" si="2"/>
        <v>10.4</v>
      </c>
      <c r="F13" s="285">
        <f t="shared" si="3"/>
        <v>10.4</v>
      </c>
      <c r="G13" s="285">
        <v>82</v>
      </c>
    </row>
    <row r="14" spans="1:7" ht="14.25">
      <c r="A14" s="284" t="s">
        <v>344</v>
      </c>
      <c r="B14" s="285">
        <v>64</v>
      </c>
      <c r="C14" s="285">
        <f t="shared" si="0"/>
        <v>32</v>
      </c>
      <c r="D14" s="285">
        <f t="shared" si="1"/>
        <v>12.8</v>
      </c>
      <c r="E14" s="285">
        <f t="shared" si="2"/>
        <v>25.6</v>
      </c>
      <c r="F14" s="285">
        <f t="shared" si="3"/>
        <v>25.6</v>
      </c>
      <c r="G14" s="285">
        <v>265</v>
      </c>
    </row>
    <row r="15" spans="1:7" ht="14.25">
      <c r="A15" s="284" t="s">
        <v>345</v>
      </c>
      <c r="B15" s="285">
        <v>44</v>
      </c>
      <c r="C15" s="285">
        <f t="shared" si="0"/>
        <v>22</v>
      </c>
      <c r="D15" s="285">
        <f t="shared" si="1"/>
        <v>8.8</v>
      </c>
      <c r="E15" s="285">
        <f t="shared" si="2"/>
        <v>17.6</v>
      </c>
      <c r="F15" s="285">
        <f t="shared" si="3"/>
        <v>17.6</v>
      </c>
      <c r="G15" s="285">
        <v>117</v>
      </c>
    </row>
    <row r="16" spans="1:7" ht="14.25">
      <c r="A16" s="284" t="s">
        <v>346</v>
      </c>
      <c r="B16" s="285">
        <v>30</v>
      </c>
      <c r="C16" s="285">
        <f t="shared" si="0"/>
        <v>15</v>
      </c>
      <c r="D16" s="285">
        <f t="shared" si="1"/>
        <v>6</v>
      </c>
      <c r="E16" s="285">
        <f t="shared" si="2"/>
        <v>12</v>
      </c>
      <c r="F16" s="285">
        <f t="shared" si="3"/>
        <v>12</v>
      </c>
      <c r="G16" s="285">
        <v>125</v>
      </c>
    </row>
    <row r="17" spans="1:7" ht="14.25">
      <c r="A17" s="284" t="s">
        <v>347</v>
      </c>
      <c r="B17" s="285">
        <v>20</v>
      </c>
      <c r="C17" s="285">
        <f t="shared" si="0"/>
        <v>10</v>
      </c>
      <c r="D17" s="285">
        <f t="shared" si="1"/>
        <v>4</v>
      </c>
      <c r="E17" s="285">
        <f t="shared" si="2"/>
        <v>8</v>
      </c>
      <c r="F17" s="285">
        <f t="shared" si="3"/>
        <v>8</v>
      </c>
      <c r="G17" s="285">
        <v>90</v>
      </c>
    </row>
    <row r="18" spans="1:7" ht="14.25">
      <c r="A18" s="284" t="s">
        <v>348</v>
      </c>
      <c r="B18" s="285">
        <v>33</v>
      </c>
      <c r="C18" s="285">
        <f t="shared" si="0"/>
        <v>16.5</v>
      </c>
      <c r="D18" s="285">
        <f t="shared" si="1"/>
        <v>6.6000000000000005</v>
      </c>
      <c r="E18" s="285">
        <f t="shared" si="2"/>
        <v>13.200000000000001</v>
      </c>
      <c r="F18" s="285">
        <f t="shared" si="3"/>
        <v>13.200000000000001</v>
      </c>
      <c r="G18" s="285">
        <v>120</v>
      </c>
    </row>
    <row r="19" spans="1:7" ht="14.25">
      <c r="A19" s="284" t="s">
        <v>488</v>
      </c>
      <c r="B19" s="285">
        <v>48</v>
      </c>
      <c r="C19" s="285">
        <f t="shared" si="0"/>
        <v>24</v>
      </c>
      <c r="D19" s="285">
        <f t="shared" si="1"/>
        <v>9.600000000000001</v>
      </c>
      <c r="E19" s="285">
        <f t="shared" si="2"/>
        <v>19.200000000000003</v>
      </c>
      <c r="F19" s="285">
        <f t="shared" si="3"/>
        <v>19.200000000000003</v>
      </c>
      <c r="G19" s="285">
        <v>158</v>
      </c>
    </row>
    <row r="20" spans="1:7" ht="14.25">
      <c r="A20" s="284" t="s">
        <v>489</v>
      </c>
      <c r="B20" s="285">
        <v>49</v>
      </c>
      <c r="C20" s="285">
        <f t="shared" si="0"/>
        <v>24.5</v>
      </c>
      <c r="D20" s="285">
        <f t="shared" si="1"/>
        <v>9.8</v>
      </c>
      <c r="E20" s="285">
        <f t="shared" si="2"/>
        <v>19.6</v>
      </c>
      <c r="F20" s="285">
        <f t="shared" si="3"/>
        <v>19.6</v>
      </c>
      <c r="G20" s="285">
        <v>186</v>
      </c>
    </row>
    <row r="21" spans="1:7" ht="14.25">
      <c r="A21" s="284" t="s">
        <v>490</v>
      </c>
      <c r="B21" s="285">
        <v>46</v>
      </c>
      <c r="C21" s="285">
        <f t="shared" si="0"/>
        <v>23</v>
      </c>
      <c r="D21" s="285">
        <f t="shared" si="1"/>
        <v>9.200000000000001</v>
      </c>
      <c r="E21" s="285">
        <f t="shared" si="2"/>
        <v>18.400000000000002</v>
      </c>
      <c r="F21" s="285">
        <f t="shared" si="3"/>
        <v>18.400000000000002</v>
      </c>
      <c r="G21" s="285">
        <v>133</v>
      </c>
    </row>
    <row r="22" spans="1:7" ht="14.25">
      <c r="A22" s="284" t="s">
        <v>349</v>
      </c>
      <c r="B22" s="285">
        <v>30</v>
      </c>
      <c r="C22" s="285">
        <f t="shared" si="0"/>
        <v>15</v>
      </c>
      <c r="D22" s="285">
        <f t="shared" si="1"/>
        <v>6</v>
      </c>
      <c r="E22" s="285">
        <f t="shared" si="2"/>
        <v>12</v>
      </c>
      <c r="F22" s="285">
        <f t="shared" si="3"/>
        <v>12</v>
      </c>
      <c r="G22" s="285">
        <v>70</v>
      </c>
    </row>
    <row r="23" spans="1:7" ht="14.25">
      <c r="A23" s="284" t="s">
        <v>350</v>
      </c>
      <c r="B23" s="285">
        <v>25</v>
      </c>
      <c r="C23" s="285">
        <f t="shared" si="0"/>
        <v>12.5</v>
      </c>
      <c r="D23" s="285">
        <f t="shared" si="1"/>
        <v>5</v>
      </c>
      <c r="E23" s="285">
        <f t="shared" si="2"/>
        <v>10</v>
      </c>
      <c r="F23" s="285">
        <f t="shared" si="3"/>
        <v>10</v>
      </c>
      <c r="G23" s="285">
        <v>75</v>
      </c>
    </row>
    <row r="24" spans="1:7" ht="14.25">
      <c r="A24" s="284" t="s">
        <v>351</v>
      </c>
      <c r="B24" s="285">
        <v>48</v>
      </c>
      <c r="C24" s="285">
        <f t="shared" si="0"/>
        <v>24</v>
      </c>
      <c r="D24" s="285">
        <f t="shared" si="1"/>
        <v>9.600000000000001</v>
      </c>
      <c r="E24" s="285">
        <f t="shared" si="2"/>
        <v>19.200000000000003</v>
      </c>
      <c r="F24" s="285">
        <f t="shared" si="3"/>
        <v>19.200000000000003</v>
      </c>
      <c r="G24" s="285">
        <v>179</v>
      </c>
    </row>
    <row r="25" spans="1:7" ht="14.25">
      <c r="A25" s="284" t="s">
        <v>352</v>
      </c>
      <c r="B25" s="285">
        <v>34</v>
      </c>
      <c r="C25" s="285">
        <f t="shared" si="0"/>
        <v>17</v>
      </c>
      <c r="D25" s="285">
        <f t="shared" si="1"/>
        <v>6.800000000000001</v>
      </c>
      <c r="E25" s="285">
        <f t="shared" si="2"/>
        <v>13.600000000000001</v>
      </c>
      <c r="F25" s="285">
        <f t="shared" si="3"/>
        <v>13.600000000000001</v>
      </c>
      <c r="G25" s="285">
        <v>135</v>
      </c>
    </row>
    <row r="26" spans="1:7" ht="14.25">
      <c r="A26" s="284" t="s">
        <v>353</v>
      </c>
      <c r="B26" s="285">
        <v>34</v>
      </c>
      <c r="C26" s="285">
        <f t="shared" si="0"/>
        <v>17</v>
      </c>
      <c r="D26" s="285">
        <f t="shared" si="1"/>
        <v>6.800000000000001</v>
      </c>
      <c r="E26" s="285">
        <f t="shared" si="2"/>
        <v>13.600000000000001</v>
      </c>
      <c r="F26" s="285">
        <f t="shared" si="3"/>
        <v>13.600000000000001</v>
      </c>
      <c r="G26" s="285">
        <v>90</v>
      </c>
    </row>
    <row r="27" spans="1:7" ht="14.25">
      <c r="A27" s="284" t="s">
        <v>354</v>
      </c>
      <c r="B27" s="285">
        <v>20</v>
      </c>
      <c r="C27" s="285">
        <f t="shared" si="0"/>
        <v>10</v>
      </c>
      <c r="D27" s="285">
        <f t="shared" si="1"/>
        <v>4</v>
      </c>
      <c r="E27" s="285">
        <f t="shared" si="2"/>
        <v>8</v>
      </c>
      <c r="F27" s="285">
        <f t="shared" si="3"/>
        <v>8</v>
      </c>
      <c r="G27" s="285">
        <v>70</v>
      </c>
    </row>
    <row r="28" spans="1:7" ht="14.25">
      <c r="A28" s="284" t="s">
        <v>491</v>
      </c>
      <c r="B28" s="285">
        <v>20</v>
      </c>
      <c r="C28" s="285">
        <f t="shared" si="0"/>
        <v>10</v>
      </c>
      <c r="D28" s="285">
        <f t="shared" si="1"/>
        <v>4</v>
      </c>
      <c r="E28" s="285">
        <f t="shared" si="2"/>
        <v>8</v>
      </c>
      <c r="F28" s="285">
        <f t="shared" si="3"/>
        <v>8</v>
      </c>
      <c r="G28" s="285">
        <v>70</v>
      </c>
    </row>
    <row r="29" spans="1:7" ht="14.25">
      <c r="A29" s="284" t="s">
        <v>355</v>
      </c>
      <c r="B29" s="285">
        <v>27</v>
      </c>
      <c r="C29" s="285">
        <f t="shared" si="0"/>
        <v>13.5</v>
      </c>
      <c r="D29" s="285">
        <f t="shared" si="1"/>
        <v>5.4</v>
      </c>
      <c r="E29" s="285">
        <f t="shared" si="2"/>
        <v>10.8</v>
      </c>
      <c r="F29" s="285">
        <f t="shared" si="3"/>
        <v>10.8</v>
      </c>
      <c r="G29" s="285">
        <v>105</v>
      </c>
    </row>
    <row r="30" spans="1:7" ht="14.25">
      <c r="A30" s="284" t="s">
        <v>492</v>
      </c>
      <c r="B30" s="285">
        <v>44</v>
      </c>
      <c r="C30" s="285">
        <f t="shared" si="0"/>
        <v>22</v>
      </c>
      <c r="D30" s="285">
        <f t="shared" si="1"/>
        <v>8.8</v>
      </c>
      <c r="E30" s="285">
        <f t="shared" si="2"/>
        <v>17.6</v>
      </c>
      <c r="F30" s="285">
        <f t="shared" si="3"/>
        <v>17.6</v>
      </c>
      <c r="G30" s="285">
        <v>160</v>
      </c>
    </row>
    <row r="31" spans="1:7" ht="14.25">
      <c r="A31" s="284" t="s">
        <v>493</v>
      </c>
      <c r="B31" s="285">
        <v>39</v>
      </c>
      <c r="C31" s="285">
        <f t="shared" si="0"/>
        <v>19.5</v>
      </c>
      <c r="D31" s="285">
        <f t="shared" si="1"/>
        <v>7.800000000000001</v>
      </c>
      <c r="E31" s="285">
        <f t="shared" si="2"/>
        <v>15.600000000000001</v>
      </c>
      <c r="F31" s="285">
        <f t="shared" si="3"/>
        <v>15.600000000000001</v>
      </c>
      <c r="G31" s="285">
        <v>145</v>
      </c>
    </row>
    <row r="32" spans="1:7" ht="14.25">
      <c r="A32" s="284" t="s">
        <v>494</v>
      </c>
      <c r="B32" s="285">
        <v>44</v>
      </c>
      <c r="C32" s="285">
        <f t="shared" si="0"/>
        <v>22</v>
      </c>
      <c r="D32" s="285">
        <f t="shared" si="1"/>
        <v>8.8</v>
      </c>
      <c r="E32" s="285">
        <f t="shared" si="2"/>
        <v>17.6</v>
      </c>
      <c r="F32" s="285">
        <f t="shared" si="3"/>
        <v>17.6</v>
      </c>
      <c r="G32" s="285">
        <v>120</v>
      </c>
    </row>
    <row r="33" spans="1:7" ht="14.25">
      <c r="A33" s="284" t="s">
        <v>495</v>
      </c>
      <c r="B33" s="285">
        <v>45</v>
      </c>
      <c r="C33" s="285">
        <f t="shared" si="0"/>
        <v>22.5</v>
      </c>
      <c r="D33" s="285">
        <f t="shared" si="1"/>
        <v>9</v>
      </c>
      <c r="E33" s="285">
        <f t="shared" si="2"/>
        <v>18</v>
      </c>
      <c r="F33" s="285">
        <f t="shared" si="3"/>
        <v>18</v>
      </c>
      <c r="G33" s="285">
        <v>110</v>
      </c>
    </row>
    <row r="34" spans="1:7" ht="14.25">
      <c r="A34" s="284" t="s">
        <v>356</v>
      </c>
      <c r="B34" s="285">
        <v>30</v>
      </c>
      <c r="C34" s="285">
        <f t="shared" si="0"/>
        <v>15</v>
      </c>
      <c r="D34" s="285">
        <f t="shared" si="1"/>
        <v>6</v>
      </c>
      <c r="E34" s="285">
        <f t="shared" si="2"/>
        <v>12</v>
      </c>
      <c r="F34" s="285">
        <f t="shared" si="3"/>
        <v>12</v>
      </c>
      <c r="G34" s="285">
        <v>85</v>
      </c>
    </row>
    <row r="35" spans="1:7" ht="14.25">
      <c r="A35" s="284" t="s">
        <v>357</v>
      </c>
      <c r="B35" s="285">
        <v>18</v>
      </c>
      <c r="C35" s="285">
        <f t="shared" si="0"/>
        <v>9</v>
      </c>
      <c r="D35" s="285">
        <f t="shared" si="1"/>
        <v>3.6</v>
      </c>
      <c r="E35" s="285">
        <f t="shared" si="2"/>
        <v>7.2</v>
      </c>
      <c r="F35" s="285">
        <f t="shared" si="3"/>
        <v>7.2</v>
      </c>
      <c r="G35" s="285">
        <v>72</v>
      </c>
    </row>
    <row r="36" spans="1:7" ht="14.25">
      <c r="A36" s="284" t="s">
        <v>358</v>
      </c>
      <c r="B36" s="285">
        <v>30</v>
      </c>
      <c r="C36" s="285">
        <f t="shared" si="0"/>
        <v>15</v>
      </c>
      <c r="D36" s="285">
        <f t="shared" si="1"/>
        <v>6</v>
      </c>
      <c r="E36" s="285">
        <f t="shared" si="2"/>
        <v>12</v>
      </c>
      <c r="F36" s="285">
        <f t="shared" si="3"/>
        <v>12</v>
      </c>
      <c r="G36" s="285">
        <v>100</v>
      </c>
    </row>
    <row r="37" spans="1:7" ht="14.25">
      <c r="A37" s="284" t="s">
        <v>359</v>
      </c>
      <c r="B37" s="285">
        <v>39</v>
      </c>
      <c r="C37" s="285">
        <f t="shared" si="0"/>
        <v>19.5</v>
      </c>
      <c r="D37" s="285">
        <f t="shared" si="1"/>
        <v>7.800000000000001</v>
      </c>
      <c r="E37" s="285">
        <f t="shared" si="2"/>
        <v>15.600000000000001</v>
      </c>
      <c r="F37" s="285">
        <f t="shared" si="3"/>
        <v>15.600000000000001</v>
      </c>
      <c r="G37" s="285">
        <v>98</v>
      </c>
    </row>
    <row r="38" spans="1:7" ht="14.25">
      <c r="A38" s="284" t="s">
        <v>360</v>
      </c>
      <c r="B38" s="285">
        <v>33</v>
      </c>
      <c r="C38" s="285">
        <f t="shared" si="0"/>
        <v>16.5</v>
      </c>
      <c r="D38" s="285">
        <f t="shared" si="1"/>
        <v>6.6000000000000005</v>
      </c>
      <c r="E38" s="285">
        <f t="shared" si="2"/>
        <v>13.200000000000001</v>
      </c>
      <c r="F38" s="285">
        <f t="shared" si="3"/>
        <v>13.200000000000001</v>
      </c>
      <c r="G38" s="285">
        <v>130</v>
      </c>
    </row>
    <row r="39" spans="1:7" ht="14.25">
      <c r="A39" s="284" t="s">
        <v>496</v>
      </c>
      <c r="B39" s="285">
        <v>26</v>
      </c>
      <c r="C39" s="285">
        <f t="shared" si="0"/>
        <v>13</v>
      </c>
      <c r="D39" s="285">
        <f t="shared" si="1"/>
        <v>5.2</v>
      </c>
      <c r="E39" s="285">
        <f t="shared" si="2"/>
        <v>10.4</v>
      </c>
      <c r="F39" s="285">
        <f t="shared" si="3"/>
        <v>10.4</v>
      </c>
      <c r="G39" s="285">
        <v>85</v>
      </c>
    </row>
    <row r="40" spans="1:7" ht="14.25">
      <c r="A40" s="284" t="s">
        <v>497</v>
      </c>
      <c r="B40" s="285">
        <v>51</v>
      </c>
      <c r="C40" s="285">
        <f t="shared" si="0"/>
        <v>25.5</v>
      </c>
      <c r="D40" s="285">
        <f t="shared" si="1"/>
        <v>10.200000000000001</v>
      </c>
      <c r="E40" s="285">
        <f t="shared" si="2"/>
        <v>20.400000000000002</v>
      </c>
      <c r="F40" s="285">
        <f t="shared" si="3"/>
        <v>20.400000000000002</v>
      </c>
      <c r="G40" s="285">
        <v>170</v>
      </c>
    </row>
    <row r="41" spans="1:7" ht="14.25">
      <c r="A41" s="284" t="s">
        <v>498</v>
      </c>
      <c r="B41" s="285">
        <v>32</v>
      </c>
      <c r="C41" s="285">
        <f t="shared" si="0"/>
        <v>16</v>
      </c>
      <c r="D41" s="285">
        <f t="shared" si="1"/>
        <v>6.4</v>
      </c>
      <c r="E41" s="285">
        <f t="shared" si="2"/>
        <v>12.8</v>
      </c>
      <c r="F41" s="285">
        <f t="shared" si="3"/>
        <v>12.8</v>
      </c>
      <c r="G41" s="285">
        <v>115</v>
      </c>
    </row>
    <row r="42" spans="1:7" ht="14.25">
      <c r="A42" s="284" t="s">
        <v>499</v>
      </c>
      <c r="B42" s="285">
        <v>35</v>
      </c>
      <c r="C42" s="285">
        <f t="shared" si="0"/>
        <v>17.5</v>
      </c>
      <c r="D42" s="285">
        <f t="shared" si="1"/>
        <v>7</v>
      </c>
      <c r="E42" s="285">
        <f t="shared" si="2"/>
        <v>14</v>
      </c>
      <c r="F42" s="285">
        <f t="shared" si="3"/>
        <v>14</v>
      </c>
      <c r="G42" s="285">
        <v>140</v>
      </c>
    </row>
    <row r="43" spans="1:7" ht="14.25">
      <c r="A43" s="284" t="s">
        <v>500</v>
      </c>
      <c r="B43" s="285">
        <v>27</v>
      </c>
      <c r="C43" s="285">
        <f t="shared" si="0"/>
        <v>13.5</v>
      </c>
      <c r="D43" s="285">
        <f t="shared" si="1"/>
        <v>5.4</v>
      </c>
      <c r="E43" s="285">
        <f t="shared" si="2"/>
        <v>10.8</v>
      </c>
      <c r="F43" s="285">
        <f t="shared" si="3"/>
        <v>10.8</v>
      </c>
      <c r="G43" s="285">
        <v>80</v>
      </c>
    </row>
    <row r="44" spans="1:7" ht="14.25">
      <c r="A44" s="284" t="s">
        <v>361</v>
      </c>
      <c r="B44" s="285">
        <v>30</v>
      </c>
      <c r="C44" s="285">
        <f t="shared" si="0"/>
        <v>15</v>
      </c>
      <c r="D44" s="285">
        <f t="shared" si="1"/>
        <v>6</v>
      </c>
      <c r="E44" s="285">
        <f t="shared" si="2"/>
        <v>12</v>
      </c>
      <c r="F44" s="285">
        <f t="shared" si="3"/>
        <v>12</v>
      </c>
      <c r="G44" s="285">
        <v>69</v>
      </c>
    </row>
    <row r="45" spans="1:7" ht="14.25">
      <c r="A45" s="284" t="s">
        <v>501</v>
      </c>
      <c r="B45" s="285">
        <v>45</v>
      </c>
      <c r="C45" s="285">
        <f t="shared" si="0"/>
        <v>22.5</v>
      </c>
      <c r="D45" s="285">
        <f t="shared" si="1"/>
        <v>9</v>
      </c>
      <c r="E45" s="285">
        <f t="shared" si="2"/>
        <v>18</v>
      </c>
      <c r="F45" s="285">
        <f t="shared" si="3"/>
        <v>18</v>
      </c>
      <c r="G45" s="285">
        <v>145</v>
      </c>
    </row>
    <row r="46" spans="1:7" ht="14.25">
      <c r="A46" s="284" t="s">
        <v>362</v>
      </c>
      <c r="B46" s="285">
        <v>50</v>
      </c>
      <c r="C46" s="285">
        <f t="shared" si="0"/>
        <v>25</v>
      </c>
      <c r="D46" s="285">
        <f t="shared" si="1"/>
        <v>10</v>
      </c>
      <c r="E46" s="285">
        <f t="shared" si="2"/>
        <v>20</v>
      </c>
      <c r="F46" s="285">
        <f t="shared" si="3"/>
        <v>20</v>
      </c>
      <c r="G46" s="285">
        <v>150</v>
      </c>
    </row>
    <row r="47" spans="1:7" ht="14.25">
      <c r="A47" s="284" t="s">
        <v>363</v>
      </c>
      <c r="B47" s="285">
        <v>33</v>
      </c>
      <c r="C47" s="285">
        <f t="shared" si="0"/>
        <v>16.5</v>
      </c>
      <c r="D47" s="285">
        <f t="shared" si="1"/>
        <v>6.6000000000000005</v>
      </c>
      <c r="E47" s="285">
        <f t="shared" si="2"/>
        <v>13.200000000000001</v>
      </c>
      <c r="F47" s="285">
        <f t="shared" si="3"/>
        <v>13.200000000000001</v>
      </c>
      <c r="G47" s="285">
        <v>94</v>
      </c>
    </row>
    <row r="48" spans="1:7" ht="14.25">
      <c r="A48" s="284" t="s">
        <v>364</v>
      </c>
      <c r="B48" s="285">
        <v>25</v>
      </c>
      <c r="C48" s="285">
        <f t="shared" si="0"/>
        <v>12.5</v>
      </c>
      <c r="D48" s="285">
        <f t="shared" si="1"/>
        <v>5</v>
      </c>
      <c r="E48" s="285">
        <f t="shared" si="2"/>
        <v>10</v>
      </c>
      <c r="F48" s="285">
        <f t="shared" si="3"/>
        <v>10</v>
      </c>
      <c r="G48" s="285">
        <v>100</v>
      </c>
    </row>
    <row r="49" spans="1:7" ht="14.25">
      <c r="A49" s="284" t="s">
        <v>365</v>
      </c>
      <c r="B49" s="285">
        <v>40</v>
      </c>
      <c r="C49" s="285">
        <f t="shared" si="0"/>
        <v>20</v>
      </c>
      <c r="D49" s="285">
        <f t="shared" si="1"/>
        <v>8</v>
      </c>
      <c r="E49" s="285">
        <f t="shared" si="2"/>
        <v>16</v>
      </c>
      <c r="F49" s="285">
        <f t="shared" si="3"/>
        <v>16</v>
      </c>
      <c r="G49" s="285">
        <v>160</v>
      </c>
    </row>
    <row r="50" spans="1:7" ht="14.25">
      <c r="A50" s="284" t="s">
        <v>366</v>
      </c>
      <c r="B50" s="285">
        <v>32</v>
      </c>
      <c r="C50" s="285">
        <f t="shared" si="0"/>
        <v>16</v>
      </c>
      <c r="D50" s="285">
        <f t="shared" si="1"/>
        <v>6.4</v>
      </c>
      <c r="E50" s="285">
        <f t="shared" si="2"/>
        <v>12.8</v>
      </c>
      <c r="F50" s="285">
        <f t="shared" si="3"/>
        <v>12.8</v>
      </c>
      <c r="G50" s="285">
        <v>55</v>
      </c>
    </row>
    <row r="51" spans="1:7" ht="14.25">
      <c r="A51" s="284" t="s">
        <v>367</v>
      </c>
      <c r="B51" s="285">
        <v>38</v>
      </c>
      <c r="C51" s="285">
        <f t="shared" si="0"/>
        <v>19</v>
      </c>
      <c r="D51" s="285">
        <f t="shared" si="1"/>
        <v>7.6000000000000005</v>
      </c>
      <c r="E51" s="285">
        <f t="shared" si="2"/>
        <v>15.200000000000001</v>
      </c>
      <c r="F51" s="285">
        <f t="shared" si="3"/>
        <v>15.200000000000001</v>
      </c>
      <c r="G51" s="285">
        <v>75</v>
      </c>
    </row>
    <row r="52" spans="1:7" ht="14.25">
      <c r="A52" s="284" t="s">
        <v>368</v>
      </c>
      <c r="B52" s="285">
        <v>25</v>
      </c>
      <c r="C52" s="285">
        <f t="shared" si="0"/>
        <v>12.5</v>
      </c>
      <c r="D52" s="285">
        <f t="shared" si="1"/>
        <v>5</v>
      </c>
      <c r="E52" s="285">
        <f t="shared" si="2"/>
        <v>10</v>
      </c>
      <c r="F52" s="285">
        <f t="shared" si="3"/>
        <v>10</v>
      </c>
      <c r="G52" s="285">
        <v>58</v>
      </c>
    </row>
    <row r="53" spans="1:7" ht="14.25">
      <c r="A53" s="284" t="s">
        <v>369</v>
      </c>
      <c r="B53" s="285">
        <v>22</v>
      </c>
      <c r="C53" s="285">
        <f t="shared" si="0"/>
        <v>11</v>
      </c>
      <c r="D53" s="285">
        <f t="shared" si="1"/>
        <v>4.4</v>
      </c>
      <c r="E53" s="285">
        <f t="shared" si="2"/>
        <v>8.8</v>
      </c>
      <c r="F53" s="285">
        <f t="shared" si="3"/>
        <v>8.8</v>
      </c>
      <c r="G53" s="285">
        <v>85</v>
      </c>
    </row>
    <row r="54" spans="1:7" ht="14.25">
      <c r="A54" s="284" t="s">
        <v>370</v>
      </c>
      <c r="B54" s="285">
        <v>26</v>
      </c>
      <c r="C54" s="285">
        <f t="shared" si="0"/>
        <v>13</v>
      </c>
      <c r="D54" s="285">
        <f t="shared" si="1"/>
        <v>5.2</v>
      </c>
      <c r="E54" s="285">
        <f t="shared" si="2"/>
        <v>10.4</v>
      </c>
      <c r="F54" s="285">
        <f t="shared" si="3"/>
        <v>10.4</v>
      </c>
      <c r="G54" s="285">
        <v>57</v>
      </c>
    </row>
    <row r="55" spans="1:7" ht="14.25">
      <c r="A55" s="284" t="s">
        <v>371</v>
      </c>
      <c r="B55" s="285">
        <v>32</v>
      </c>
      <c r="C55" s="285">
        <f t="shared" si="0"/>
        <v>16</v>
      </c>
      <c r="D55" s="285">
        <f t="shared" si="1"/>
        <v>6.4</v>
      </c>
      <c r="E55" s="285">
        <f t="shared" si="2"/>
        <v>12.8</v>
      </c>
      <c r="F55" s="285">
        <f t="shared" si="3"/>
        <v>12.8</v>
      </c>
      <c r="G55" s="285">
        <v>136</v>
      </c>
    </row>
    <row r="56" spans="1:7" ht="14.25">
      <c r="A56" s="284" t="s">
        <v>502</v>
      </c>
      <c r="B56" s="285">
        <v>44</v>
      </c>
      <c r="C56" s="285">
        <f t="shared" si="0"/>
        <v>22</v>
      </c>
      <c r="D56" s="285">
        <f t="shared" si="1"/>
        <v>8.8</v>
      </c>
      <c r="E56" s="285">
        <f t="shared" si="2"/>
        <v>17.6</v>
      </c>
      <c r="F56" s="285">
        <f t="shared" si="3"/>
        <v>17.6</v>
      </c>
      <c r="G56" s="285">
        <v>83</v>
      </c>
    </row>
    <row r="57" spans="1:7" ht="14.25">
      <c r="A57" s="284" t="s">
        <v>503</v>
      </c>
      <c r="B57" s="285">
        <v>42</v>
      </c>
      <c r="C57" s="286">
        <f t="shared" si="0"/>
        <v>21</v>
      </c>
      <c r="D57" s="286">
        <f t="shared" si="1"/>
        <v>8.4</v>
      </c>
      <c r="E57" s="286">
        <f t="shared" si="2"/>
        <v>16.8</v>
      </c>
      <c r="F57" s="286">
        <f t="shared" si="3"/>
        <v>16.8</v>
      </c>
      <c r="G57" s="286">
        <v>86</v>
      </c>
    </row>
    <row r="58" spans="1:7" ht="12.75" customHeight="1">
      <c r="A58" s="290" t="s">
        <v>504</v>
      </c>
      <c r="B58" s="291">
        <v>48</v>
      </c>
      <c r="C58" s="292">
        <f t="shared" si="0"/>
        <v>24</v>
      </c>
      <c r="D58" s="292">
        <f t="shared" si="1"/>
        <v>9.600000000000001</v>
      </c>
      <c r="E58" s="292">
        <f t="shared" si="2"/>
        <v>19.200000000000003</v>
      </c>
      <c r="F58" s="292">
        <f t="shared" si="3"/>
        <v>19.200000000000003</v>
      </c>
      <c r="G58" s="292">
        <v>135</v>
      </c>
    </row>
    <row r="59" spans="1:7" ht="14.25">
      <c r="A59" s="284" t="s">
        <v>505</v>
      </c>
      <c r="B59" s="285">
        <v>40</v>
      </c>
      <c r="C59" s="283">
        <f t="shared" si="0"/>
        <v>20</v>
      </c>
      <c r="D59" s="283">
        <f t="shared" si="1"/>
        <v>8</v>
      </c>
      <c r="E59" s="283">
        <f t="shared" si="2"/>
        <v>16</v>
      </c>
      <c r="F59" s="283">
        <f t="shared" si="3"/>
        <v>16</v>
      </c>
      <c r="G59" s="283">
        <v>89</v>
      </c>
    </row>
    <row r="60" spans="1:7" ht="14.25">
      <c r="A60" s="284" t="s">
        <v>506</v>
      </c>
      <c r="B60" s="285">
        <v>36</v>
      </c>
      <c r="C60" s="285">
        <f t="shared" si="0"/>
        <v>18</v>
      </c>
      <c r="D60" s="285">
        <f t="shared" si="1"/>
        <v>7.2</v>
      </c>
      <c r="E60" s="285">
        <f t="shared" si="2"/>
        <v>14.4</v>
      </c>
      <c r="F60" s="285">
        <f t="shared" si="3"/>
        <v>14.4</v>
      </c>
      <c r="G60" s="285">
        <v>81</v>
      </c>
    </row>
    <row r="61" spans="1:7" ht="14.25">
      <c r="A61" s="284" t="s">
        <v>372</v>
      </c>
      <c r="B61" s="285">
        <v>50</v>
      </c>
      <c r="C61" s="285">
        <f t="shared" si="0"/>
        <v>25</v>
      </c>
      <c r="D61" s="285">
        <f t="shared" si="1"/>
        <v>10</v>
      </c>
      <c r="E61" s="285">
        <f t="shared" si="2"/>
        <v>20</v>
      </c>
      <c r="F61" s="285">
        <f t="shared" si="3"/>
        <v>20</v>
      </c>
      <c r="G61" s="285">
        <v>135</v>
      </c>
    </row>
    <row r="62" spans="1:7" ht="14.25">
      <c r="A62" s="284" t="s">
        <v>373</v>
      </c>
      <c r="B62" s="285">
        <v>15</v>
      </c>
      <c r="C62" s="285">
        <f t="shared" si="0"/>
        <v>7.5</v>
      </c>
      <c r="D62" s="285">
        <f t="shared" si="1"/>
        <v>3</v>
      </c>
      <c r="E62" s="285">
        <f t="shared" si="2"/>
        <v>6</v>
      </c>
      <c r="F62" s="285">
        <f t="shared" si="3"/>
        <v>6</v>
      </c>
      <c r="G62" s="285">
        <v>70</v>
      </c>
    </row>
    <row r="63" spans="1:7" ht="14.25">
      <c r="A63" s="284" t="s">
        <v>374</v>
      </c>
      <c r="B63" s="285">
        <v>25</v>
      </c>
      <c r="C63" s="285">
        <f t="shared" si="0"/>
        <v>12.5</v>
      </c>
      <c r="D63" s="285">
        <f t="shared" si="1"/>
        <v>5</v>
      </c>
      <c r="E63" s="285">
        <f t="shared" si="2"/>
        <v>10</v>
      </c>
      <c r="F63" s="285">
        <f t="shared" si="3"/>
        <v>10</v>
      </c>
      <c r="G63" s="285">
        <v>80</v>
      </c>
    </row>
    <row r="64" spans="1:7" ht="14.25">
      <c r="A64" s="284" t="s">
        <v>375</v>
      </c>
      <c r="B64" s="285">
        <v>38</v>
      </c>
      <c r="C64" s="285">
        <f t="shared" si="0"/>
        <v>19</v>
      </c>
      <c r="D64" s="285">
        <f t="shared" si="1"/>
        <v>7.6000000000000005</v>
      </c>
      <c r="E64" s="285">
        <f t="shared" si="2"/>
        <v>15.200000000000001</v>
      </c>
      <c r="F64" s="285">
        <f t="shared" si="3"/>
        <v>15.200000000000001</v>
      </c>
      <c r="G64" s="285">
        <v>174</v>
      </c>
    </row>
    <row r="65" spans="1:7" ht="14.25">
      <c r="A65" s="284" t="s">
        <v>376</v>
      </c>
      <c r="B65" s="285">
        <v>42</v>
      </c>
      <c r="C65" s="285">
        <f t="shared" si="0"/>
        <v>21</v>
      </c>
      <c r="D65" s="285">
        <f t="shared" si="1"/>
        <v>8.4</v>
      </c>
      <c r="E65" s="285">
        <f t="shared" si="2"/>
        <v>16.8</v>
      </c>
      <c r="F65" s="285">
        <f t="shared" si="3"/>
        <v>16.8</v>
      </c>
      <c r="G65" s="285">
        <v>121</v>
      </c>
    </row>
    <row r="66" spans="1:7" ht="14.25">
      <c r="A66" s="284" t="s">
        <v>507</v>
      </c>
      <c r="B66" s="285">
        <v>47</v>
      </c>
      <c r="C66" s="285">
        <f t="shared" si="0"/>
        <v>23.5</v>
      </c>
      <c r="D66" s="285">
        <f t="shared" si="1"/>
        <v>9.4</v>
      </c>
      <c r="E66" s="285">
        <f t="shared" si="2"/>
        <v>18.8</v>
      </c>
      <c r="F66" s="285">
        <f t="shared" si="3"/>
        <v>18.8</v>
      </c>
      <c r="G66" s="285">
        <v>125</v>
      </c>
    </row>
    <row r="67" spans="1:7" ht="14.25">
      <c r="A67" s="284" t="s">
        <v>508</v>
      </c>
      <c r="B67" s="285">
        <v>35</v>
      </c>
      <c r="C67" s="285">
        <f t="shared" si="0"/>
        <v>17.5</v>
      </c>
      <c r="D67" s="285">
        <f t="shared" si="1"/>
        <v>7</v>
      </c>
      <c r="E67" s="285">
        <f t="shared" si="2"/>
        <v>14</v>
      </c>
      <c r="F67" s="285">
        <f t="shared" si="3"/>
        <v>14</v>
      </c>
      <c r="G67" s="285">
        <v>132</v>
      </c>
    </row>
    <row r="68" spans="1:7" ht="14.25">
      <c r="A68" s="284" t="s">
        <v>377</v>
      </c>
      <c r="B68" s="285">
        <v>23</v>
      </c>
      <c r="C68" s="285">
        <f t="shared" si="0"/>
        <v>11.5</v>
      </c>
      <c r="D68" s="285">
        <f t="shared" si="1"/>
        <v>4.6000000000000005</v>
      </c>
      <c r="E68" s="285">
        <f t="shared" si="2"/>
        <v>9.200000000000001</v>
      </c>
      <c r="F68" s="285">
        <f t="shared" si="3"/>
        <v>9.200000000000001</v>
      </c>
      <c r="G68" s="285">
        <v>96</v>
      </c>
    </row>
    <row r="69" spans="1:7" ht="14.25">
      <c r="A69" s="284" t="s">
        <v>378</v>
      </c>
      <c r="B69" s="285">
        <v>31</v>
      </c>
      <c r="C69" s="285">
        <f aca="true" t="shared" si="4" ref="C69:C132">B69*0.5</f>
        <v>15.5</v>
      </c>
      <c r="D69" s="285">
        <f aca="true" t="shared" si="5" ref="D69:D132">B69*0.2</f>
        <v>6.2</v>
      </c>
      <c r="E69" s="285">
        <f aca="true" t="shared" si="6" ref="E69:E132">B69*0.4</f>
        <v>12.4</v>
      </c>
      <c r="F69" s="285">
        <f aca="true" t="shared" si="7" ref="F69:F132">B69*0.4</f>
        <v>12.4</v>
      </c>
      <c r="G69" s="285">
        <v>110</v>
      </c>
    </row>
    <row r="70" spans="1:7" ht="14.25">
      <c r="A70" s="284" t="s">
        <v>379</v>
      </c>
      <c r="B70" s="285">
        <v>25</v>
      </c>
      <c r="C70" s="285">
        <f t="shared" si="4"/>
        <v>12.5</v>
      </c>
      <c r="D70" s="285">
        <f t="shared" si="5"/>
        <v>5</v>
      </c>
      <c r="E70" s="285">
        <f t="shared" si="6"/>
        <v>10</v>
      </c>
      <c r="F70" s="285">
        <f t="shared" si="7"/>
        <v>10</v>
      </c>
      <c r="G70" s="285">
        <v>60</v>
      </c>
    </row>
    <row r="71" spans="1:7" ht="14.25">
      <c r="A71" s="284" t="s">
        <v>380</v>
      </c>
      <c r="B71" s="285">
        <v>34</v>
      </c>
      <c r="C71" s="285">
        <f t="shared" si="4"/>
        <v>17</v>
      </c>
      <c r="D71" s="285">
        <f t="shared" si="5"/>
        <v>6.800000000000001</v>
      </c>
      <c r="E71" s="285">
        <f t="shared" si="6"/>
        <v>13.600000000000001</v>
      </c>
      <c r="F71" s="285">
        <f t="shared" si="7"/>
        <v>13.600000000000001</v>
      </c>
      <c r="G71" s="285">
        <v>81</v>
      </c>
    </row>
    <row r="72" spans="1:7" ht="14.25">
      <c r="A72" s="284" t="s">
        <v>381</v>
      </c>
      <c r="B72" s="285">
        <v>41</v>
      </c>
      <c r="C72" s="285">
        <f t="shared" si="4"/>
        <v>20.5</v>
      </c>
      <c r="D72" s="285">
        <f t="shared" si="5"/>
        <v>8.200000000000001</v>
      </c>
      <c r="E72" s="285">
        <f t="shared" si="6"/>
        <v>16.400000000000002</v>
      </c>
      <c r="F72" s="285">
        <f t="shared" si="7"/>
        <v>16.400000000000002</v>
      </c>
      <c r="G72" s="285">
        <v>111</v>
      </c>
    </row>
    <row r="73" spans="1:7" ht="14.25">
      <c r="A73" s="284" t="s">
        <v>382</v>
      </c>
      <c r="B73" s="285">
        <v>29</v>
      </c>
      <c r="C73" s="285">
        <f t="shared" si="4"/>
        <v>14.5</v>
      </c>
      <c r="D73" s="285">
        <f t="shared" si="5"/>
        <v>5.800000000000001</v>
      </c>
      <c r="E73" s="285">
        <f t="shared" si="6"/>
        <v>11.600000000000001</v>
      </c>
      <c r="F73" s="285">
        <f t="shared" si="7"/>
        <v>11.600000000000001</v>
      </c>
      <c r="G73" s="285">
        <v>115</v>
      </c>
    </row>
    <row r="74" spans="1:7" ht="14.25">
      <c r="A74" s="284" t="s">
        <v>509</v>
      </c>
      <c r="B74" s="285">
        <v>25</v>
      </c>
      <c r="C74" s="285">
        <f t="shared" si="4"/>
        <v>12.5</v>
      </c>
      <c r="D74" s="285">
        <f t="shared" si="5"/>
        <v>5</v>
      </c>
      <c r="E74" s="285">
        <f t="shared" si="6"/>
        <v>10</v>
      </c>
      <c r="F74" s="285">
        <f t="shared" si="7"/>
        <v>10</v>
      </c>
      <c r="G74" s="285">
        <v>135</v>
      </c>
    </row>
    <row r="75" spans="1:7" ht="14.25">
      <c r="A75" s="284" t="s">
        <v>510</v>
      </c>
      <c r="B75" s="285">
        <v>27</v>
      </c>
      <c r="C75" s="285">
        <f t="shared" si="4"/>
        <v>13.5</v>
      </c>
      <c r="D75" s="285">
        <f t="shared" si="5"/>
        <v>5.4</v>
      </c>
      <c r="E75" s="285">
        <f t="shared" si="6"/>
        <v>10.8</v>
      </c>
      <c r="F75" s="285">
        <f t="shared" si="7"/>
        <v>10.8</v>
      </c>
      <c r="G75" s="285">
        <v>120</v>
      </c>
    </row>
    <row r="76" spans="1:7" ht="14.25">
      <c r="A76" s="284" t="s">
        <v>511</v>
      </c>
      <c r="B76" s="285">
        <v>29</v>
      </c>
      <c r="C76" s="285">
        <f t="shared" si="4"/>
        <v>14.5</v>
      </c>
      <c r="D76" s="285">
        <f t="shared" si="5"/>
        <v>5.800000000000001</v>
      </c>
      <c r="E76" s="285">
        <f t="shared" si="6"/>
        <v>11.600000000000001</v>
      </c>
      <c r="F76" s="285">
        <f t="shared" si="7"/>
        <v>11.600000000000001</v>
      </c>
      <c r="G76" s="285">
        <v>150</v>
      </c>
    </row>
    <row r="77" spans="1:7" ht="14.25">
      <c r="A77" s="284" t="s">
        <v>512</v>
      </c>
      <c r="B77" s="285">
        <v>29</v>
      </c>
      <c r="C77" s="285">
        <f t="shared" si="4"/>
        <v>14.5</v>
      </c>
      <c r="D77" s="285">
        <f t="shared" si="5"/>
        <v>5.800000000000001</v>
      </c>
      <c r="E77" s="285">
        <f t="shared" si="6"/>
        <v>11.600000000000001</v>
      </c>
      <c r="F77" s="285">
        <f t="shared" si="7"/>
        <v>11.600000000000001</v>
      </c>
      <c r="G77" s="285">
        <v>130</v>
      </c>
    </row>
    <row r="78" spans="1:7" ht="14.25">
      <c r="A78" s="284" t="s">
        <v>513</v>
      </c>
      <c r="B78" s="285">
        <v>25</v>
      </c>
      <c r="C78" s="285">
        <f t="shared" si="4"/>
        <v>12.5</v>
      </c>
      <c r="D78" s="285">
        <f t="shared" si="5"/>
        <v>5</v>
      </c>
      <c r="E78" s="285">
        <f t="shared" si="6"/>
        <v>10</v>
      </c>
      <c r="F78" s="285">
        <f t="shared" si="7"/>
        <v>10</v>
      </c>
      <c r="G78" s="285">
        <v>120</v>
      </c>
    </row>
    <row r="79" spans="1:7" ht="14.25">
      <c r="A79" s="284" t="s">
        <v>383</v>
      </c>
      <c r="B79" s="285">
        <v>32</v>
      </c>
      <c r="C79" s="285">
        <f t="shared" si="4"/>
        <v>16</v>
      </c>
      <c r="D79" s="285">
        <f t="shared" si="5"/>
        <v>6.4</v>
      </c>
      <c r="E79" s="285">
        <f t="shared" si="6"/>
        <v>12.8</v>
      </c>
      <c r="F79" s="285">
        <f t="shared" si="7"/>
        <v>12.8</v>
      </c>
      <c r="G79" s="285">
        <v>110</v>
      </c>
    </row>
    <row r="80" spans="1:7" ht="14.25">
      <c r="A80" s="284" t="s">
        <v>384</v>
      </c>
      <c r="B80" s="285">
        <v>23</v>
      </c>
      <c r="C80" s="285">
        <f t="shared" si="4"/>
        <v>11.5</v>
      </c>
      <c r="D80" s="285">
        <f t="shared" si="5"/>
        <v>4.6000000000000005</v>
      </c>
      <c r="E80" s="285">
        <f t="shared" si="6"/>
        <v>9.200000000000001</v>
      </c>
      <c r="F80" s="285">
        <f t="shared" si="7"/>
        <v>9.200000000000001</v>
      </c>
      <c r="G80" s="285">
        <v>84</v>
      </c>
    </row>
    <row r="81" spans="1:7" ht="14.25">
      <c r="A81" s="284" t="s">
        <v>385</v>
      </c>
      <c r="B81" s="285">
        <v>35</v>
      </c>
      <c r="C81" s="285">
        <f t="shared" si="4"/>
        <v>17.5</v>
      </c>
      <c r="D81" s="285">
        <f t="shared" si="5"/>
        <v>7</v>
      </c>
      <c r="E81" s="285">
        <f t="shared" si="6"/>
        <v>14</v>
      </c>
      <c r="F81" s="285">
        <f t="shared" si="7"/>
        <v>14</v>
      </c>
      <c r="G81" s="285">
        <v>90</v>
      </c>
    </row>
    <row r="82" spans="1:7" ht="14.25">
      <c r="A82" s="284" t="s">
        <v>386</v>
      </c>
      <c r="B82" s="285">
        <v>44</v>
      </c>
      <c r="C82" s="285">
        <f t="shared" si="4"/>
        <v>22</v>
      </c>
      <c r="D82" s="285">
        <f t="shared" si="5"/>
        <v>8.8</v>
      </c>
      <c r="E82" s="285">
        <f t="shared" si="6"/>
        <v>17.6</v>
      </c>
      <c r="F82" s="285">
        <f t="shared" si="7"/>
        <v>17.6</v>
      </c>
      <c r="G82" s="285">
        <v>105</v>
      </c>
    </row>
    <row r="83" spans="1:7" ht="14.25">
      <c r="A83" s="284" t="s">
        <v>387</v>
      </c>
      <c r="B83" s="285">
        <v>49</v>
      </c>
      <c r="C83" s="285">
        <f t="shared" si="4"/>
        <v>24.5</v>
      </c>
      <c r="D83" s="285">
        <f t="shared" si="5"/>
        <v>9.8</v>
      </c>
      <c r="E83" s="285">
        <f t="shared" si="6"/>
        <v>19.6</v>
      </c>
      <c r="F83" s="285">
        <f t="shared" si="7"/>
        <v>19.6</v>
      </c>
      <c r="G83" s="285">
        <v>175</v>
      </c>
    </row>
    <row r="84" spans="1:7" ht="14.25">
      <c r="A84" s="284" t="s">
        <v>514</v>
      </c>
      <c r="B84" s="285">
        <v>32</v>
      </c>
      <c r="C84" s="285">
        <f t="shared" si="4"/>
        <v>16</v>
      </c>
      <c r="D84" s="285">
        <f t="shared" si="5"/>
        <v>6.4</v>
      </c>
      <c r="E84" s="285">
        <f t="shared" si="6"/>
        <v>12.8</v>
      </c>
      <c r="F84" s="285">
        <f t="shared" si="7"/>
        <v>12.8</v>
      </c>
      <c r="G84" s="285">
        <v>156</v>
      </c>
    </row>
    <row r="85" spans="1:7" ht="14.25">
      <c r="A85" s="284" t="s">
        <v>515</v>
      </c>
      <c r="B85" s="285">
        <v>43</v>
      </c>
      <c r="C85" s="285">
        <f t="shared" si="4"/>
        <v>21.5</v>
      </c>
      <c r="D85" s="285">
        <f t="shared" si="5"/>
        <v>8.6</v>
      </c>
      <c r="E85" s="285">
        <f t="shared" si="6"/>
        <v>17.2</v>
      </c>
      <c r="F85" s="285">
        <f t="shared" si="7"/>
        <v>17.2</v>
      </c>
      <c r="G85" s="285">
        <v>160</v>
      </c>
    </row>
    <row r="86" spans="1:7" ht="14.25">
      <c r="A86" s="284" t="s">
        <v>516</v>
      </c>
      <c r="B86" s="285">
        <v>28</v>
      </c>
      <c r="C86" s="285">
        <f t="shared" si="4"/>
        <v>14</v>
      </c>
      <c r="D86" s="285">
        <f t="shared" si="5"/>
        <v>5.6000000000000005</v>
      </c>
      <c r="E86" s="285">
        <f t="shared" si="6"/>
        <v>11.200000000000001</v>
      </c>
      <c r="F86" s="285">
        <f t="shared" si="7"/>
        <v>11.200000000000001</v>
      </c>
      <c r="G86" s="285">
        <v>126</v>
      </c>
    </row>
    <row r="87" spans="1:7" ht="14.25">
      <c r="A87" s="284" t="s">
        <v>388</v>
      </c>
      <c r="B87" s="285">
        <v>45</v>
      </c>
      <c r="C87" s="285">
        <f t="shared" si="4"/>
        <v>22.5</v>
      </c>
      <c r="D87" s="285">
        <f t="shared" si="5"/>
        <v>9</v>
      </c>
      <c r="E87" s="285">
        <f t="shared" si="6"/>
        <v>18</v>
      </c>
      <c r="F87" s="285">
        <f t="shared" si="7"/>
        <v>18</v>
      </c>
      <c r="G87" s="285">
        <v>135</v>
      </c>
    </row>
    <row r="88" spans="1:7" ht="14.25">
      <c r="A88" s="284" t="s">
        <v>517</v>
      </c>
      <c r="B88" s="285">
        <v>44</v>
      </c>
      <c r="C88" s="285">
        <f t="shared" si="4"/>
        <v>22</v>
      </c>
      <c r="D88" s="285">
        <f t="shared" si="5"/>
        <v>8.8</v>
      </c>
      <c r="E88" s="285">
        <f t="shared" si="6"/>
        <v>17.6</v>
      </c>
      <c r="F88" s="285">
        <f t="shared" si="7"/>
        <v>17.6</v>
      </c>
      <c r="G88" s="285">
        <v>153</v>
      </c>
    </row>
    <row r="89" spans="1:7" ht="14.25">
      <c r="A89" s="284" t="s">
        <v>518</v>
      </c>
      <c r="B89" s="285">
        <v>42</v>
      </c>
      <c r="C89" s="285">
        <f t="shared" si="4"/>
        <v>21</v>
      </c>
      <c r="D89" s="285">
        <f t="shared" si="5"/>
        <v>8.4</v>
      </c>
      <c r="E89" s="285">
        <f t="shared" si="6"/>
        <v>16.8</v>
      </c>
      <c r="F89" s="285">
        <f t="shared" si="7"/>
        <v>16.8</v>
      </c>
      <c r="G89" s="285">
        <v>156</v>
      </c>
    </row>
    <row r="90" spans="1:7" ht="14.25">
      <c r="A90" s="284" t="s">
        <v>389</v>
      </c>
      <c r="B90" s="285">
        <v>20</v>
      </c>
      <c r="C90" s="285">
        <f t="shared" si="4"/>
        <v>10</v>
      </c>
      <c r="D90" s="285">
        <f t="shared" si="5"/>
        <v>4</v>
      </c>
      <c r="E90" s="285">
        <f t="shared" si="6"/>
        <v>8</v>
      </c>
      <c r="F90" s="285">
        <f t="shared" si="7"/>
        <v>8</v>
      </c>
      <c r="G90" s="285">
        <v>95</v>
      </c>
    </row>
    <row r="91" spans="1:7" ht="14.25">
      <c r="A91" s="284" t="s">
        <v>390</v>
      </c>
      <c r="B91" s="285">
        <v>30</v>
      </c>
      <c r="C91" s="285">
        <f t="shared" si="4"/>
        <v>15</v>
      </c>
      <c r="D91" s="285">
        <f t="shared" si="5"/>
        <v>6</v>
      </c>
      <c r="E91" s="285">
        <f t="shared" si="6"/>
        <v>12</v>
      </c>
      <c r="F91" s="285">
        <f t="shared" si="7"/>
        <v>12</v>
      </c>
      <c r="G91" s="285">
        <v>85</v>
      </c>
    </row>
    <row r="92" spans="1:7" ht="14.25">
      <c r="A92" s="284" t="s">
        <v>391</v>
      </c>
      <c r="B92" s="285">
        <v>30</v>
      </c>
      <c r="C92" s="285">
        <f t="shared" si="4"/>
        <v>15</v>
      </c>
      <c r="D92" s="285">
        <f t="shared" si="5"/>
        <v>6</v>
      </c>
      <c r="E92" s="285">
        <f t="shared" si="6"/>
        <v>12</v>
      </c>
      <c r="F92" s="285">
        <f t="shared" si="7"/>
        <v>12</v>
      </c>
      <c r="G92" s="285">
        <v>85</v>
      </c>
    </row>
    <row r="93" spans="1:7" ht="14.25">
      <c r="A93" s="284" t="s">
        <v>316</v>
      </c>
      <c r="B93" s="285">
        <v>33</v>
      </c>
      <c r="C93" s="285">
        <f t="shared" si="4"/>
        <v>16.5</v>
      </c>
      <c r="D93" s="285">
        <f t="shared" si="5"/>
        <v>6.6000000000000005</v>
      </c>
      <c r="E93" s="285">
        <f t="shared" si="6"/>
        <v>13.200000000000001</v>
      </c>
      <c r="F93" s="285">
        <f t="shared" si="7"/>
        <v>13.200000000000001</v>
      </c>
      <c r="G93" s="285">
        <v>130</v>
      </c>
    </row>
    <row r="94" spans="1:7" ht="14.25">
      <c r="A94" s="284" t="s">
        <v>519</v>
      </c>
      <c r="B94" s="285">
        <v>30</v>
      </c>
      <c r="C94" s="285">
        <f t="shared" si="4"/>
        <v>15</v>
      </c>
      <c r="D94" s="285">
        <f t="shared" si="5"/>
        <v>6</v>
      </c>
      <c r="E94" s="285">
        <f t="shared" si="6"/>
        <v>12</v>
      </c>
      <c r="F94" s="285">
        <f t="shared" si="7"/>
        <v>12</v>
      </c>
      <c r="G94" s="285">
        <v>105</v>
      </c>
    </row>
    <row r="95" spans="1:7" ht="14.25">
      <c r="A95" s="284" t="s">
        <v>520</v>
      </c>
      <c r="B95" s="285">
        <v>34</v>
      </c>
      <c r="C95" s="285">
        <f t="shared" si="4"/>
        <v>17</v>
      </c>
      <c r="D95" s="285">
        <f t="shared" si="5"/>
        <v>6.800000000000001</v>
      </c>
      <c r="E95" s="285">
        <f t="shared" si="6"/>
        <v>13.600000000000001</v>
      </c>
      <c r="F95" s="285">
        <f t="shared" si="7"/>
        <v>13.600000000000001</v>
      </c>
      <c r="G95" s="285">
        <v>135</v>
      </c>
    </row>
    <row r="96" spans="1:7" ht="14.25">
      <c r="A96" s="284" t="s">
        <v>521</v>
      </c>
      <c r="B96" s="285">
        <v>30</v>
      </c>
      <c r="C96" s="285">
        <f t="shared" si="4"/>
        <v>15</v>
      </c>
      <c r="D96" s="285">
        <f t="shared" si="5"/>
        <v>6</v>
      </c>
      <c r="E96" s="285">
        <f t="shared" si="6"/>
        <v>12</v>
      </c>
      <c r="F96" s="285">
        <f t="shared" si="7"/>
        <v>12</v>
      </c>
      <c r="G96" s="285">
        <v>125</v>
      </c>
    </row>
    <row r="97" spans="1:7" ht="14.25">
      <c r="A97" s="284" t="s">
        <v>522</v>
      </c>
      <c r="B97" s="285">
        <v>30</v>
      </c>
      <c r="C97" s="285">
        <f t="shared" si="4"/>
        <v>15</v>
      </c>
      <c r="D97" s="285">
        <f t="shared" si="5"/>
        <v>6</v>
      </c>
      <c r="E97" s="285">
        <f t="shared" si="6"/>
        <v>12</v>
      </c>
      <c r="F97" s="285">
        <f t="shared" si="7"/>
        <v>12</v>
      </c>
      <c r="G97" s="285">
        <v>100</v>
      </c>
    </row>
    <row r="98" spans="1:7" ht="14.25">
      <c r="A98" s="284" t="s">
        <v>392</v>
      </c>
      <c r="B98" s="285">
        <v>25</v>
      </c>
      <c r="C98" s="285">
        <f t="shared" si="4"/>
        <v>12.5</v>
      </c>
      <c r="D98" s="285">
        <f t="shared" si="5"/>
        <v>5</v>
      </c>
      <c r="E98" s="285">
        <f t="shared" si="6"/>
        <v>10</v>
      </c>
      <c r="F98" s="285">
        <f t="shared" si="7"/>
        <v>10</v>
      </c>
      <c r="G98" s="285">
        <v>55</v>
      </c>
    </row>
    <row r="99" spans="1:7" ht="14.25">
      <c r="A99" s="284" t="s">
        <v>393</v>
      </c>
      <c r="B99" s="285">
        <v>32</v>
      </c>
      <c r="C99" s="285">
        <f t="shared" si="4"/>
        <v>16</v>
      </c>
      <c r="D99" s="285">
        <f t="shared" si="5"/>
        <v>6.4</v>
      </c>
      <c r="E99" s="285">
        <f t="shared" si="6"/>
        <v>12.8</v>
      </c>
      <c r="F99" s="285">
        <f t="shared" si="7"/>
        <v>12.8</v>
      </c>
      <c r="G99" s="285">
        <v>109</v>
      </c>
    </row>
    <row r="100" spans="1:7" ht="14.25">
      <c r="A100" s="284" t="s">
        <v>394</v>
      </c>
      <c r="B100" s="285">
        <v>46</v>
      </c>
      <c r="C100" s="285">
        <f t="shared" si="4"/>
        <v>23</v>
      </c>
      <c r="D100" s="285">
        <f t="shared" si="5"/>
        <v>9.200000000000001</v>
      </c>
      <c r="E100" s="285">
        <f t="shared" si="6"/>
        <v>18.400000000000002</v>
      </c>
      <c r="F100" s="285">
        <f t="shared" si="7"/>
        <v>18.400000000000002</v>
      </c>
      <c r="G100" s="285">
        <v>170</v>
      </c>
    </row>
    <row r="101" spans="1:7" ht="14.25">
      <c r="A101" s="284" t="s">
        <v>395</v>
      </c>
      <c r="B101" s="285">
        <v>29</v>
      </c>
      <c r="C101" s="285">
        <f t="shared" si="4"/>
        <v>14.5</v>
      </c>
      <c r="D101" s="285">
        <f t="shared" si="5"/>
        <v>5.800000000000001</v>
      </c>
      <c r="E101" s="285">
        <f t="shared" si="6"/>
        <v>11.600000000000001</v>
      </c>
      <c r="F101" s="285">
        <f t="shared" si="7"/>
        <v>11.600000000000001</v>
      </c>
      <c r="G101" s="285">
        <v>135</v>
      </c>
    </row>
    <row r="102" spans="1:7" ht="14.25">
      <c r="A102" s="284" t="s">
        <v>396</v>
      </c>
      <c r="B102" s="285">
        <v>15</v>
      </c>
      <c r="C102" s="285">
        <f t="shared" si="4"/>
        <v>7.5</v>
      </c>
      <c r="D102" s="285">
        <f t="shared" si="5"/>
        <v>3</v>
      </c>
      <c r="E102" s="285">
        <f t="shared" si="6"/>
        <v>6</v>
      </c>
      <c r="F102" s="285">
        <f t="shared" si="7"/>
        <v>6</v>
      </c>
      <c r="G102" s="285">
        <v>70</v>
      </c>
    </row>
    <row r="103" spans="1:7" ht="14.25">
      <c r="A103" s="284" t="s">
        <v>397</v>
      </c>
      <c r="B103" s="285">
        <v>34</v>
      </c>
      <c r="C103" s="285">
        <f t="shared" si="4"/>
        <v>17</v>
      </c>
      <c r="D103" s="285">
        <f t="shared" si="5"/>
        <v>6.800000000000001</v>
      </c>
      <c r="E103" s="285">
        <f t="shared" si="6"/>
        <v>13.600000000000001</v>
      </c>
      <c r="F103" s="285">
        <f t="shared" si="7"/>
        <v>13.600000000000001</v>
      </c>
      <c r="G103" s="285">
        <v>126</v>
      </c>
    </row>
    <row r="104" spans="1:7" ht="14.25">
      <c r="A104" s="284" t="s">
        <v>523</v>
      </c>
      <c r="B104" s="285">
        <v>47</v>
      </c>
      <c r="C104" s="285">
        <f t="shared" si="4"/>
        <v>23.5</v>
      </c>
      <c r="D104" s="285">
        <f t="shared" si="5"/>
        <v>9.4</v>
      </c>
      <c r="E104" s="285">
        <f t="shared" si="6"/>
        <v>18.8</v>
      </c>
      <c r="F104" s="285">
        <f t="shared" si="7"/>
        <v>18.8</v>
      </c>
      <c r="G104" s="285">
        <v>113</v>
      </c>
    </row>
    <row r="105" spans="1:7" ht="14.25">
      <c r="A105" s="284" t="s">
        <v>524</v>
      </c>
      <c r="B105" s="285">
        <v>50</v>
      </c>
      <c r="C105" s="285">
        <f t="shared" si="4"/>
        <v>25</v>
      </c>
      <c r="D105" s="285">
        <f t="shared" si="5"/>
        <v>10</v>
      </c>
      <c r="E105" s="285">
        <f t="shared" si="6"/>
        <v>20</v>
      </c>
      <c r="F105" s="285">
        <f t="shared" si="7"/>
        <v>20</v>
      </c>
      <c r="G105" s="285">
        <v>155</v>
      </c>
    </row>
    <row r="106" spans="1:7" ht="14.25">
      <c r="A106" s="284" t="s">
        <v>525</v>
      </c>
      <c r="B106" s="285">
        <v>25</v>
      </c>
      <c r="C106" s="285">
        <f t="shared" si="4"/>
        <v>12.5</v>
      </c>
      <c r="D106" s="285">
        <f t="shared" si="5"/>
        <v>5</v>
      </c>
      <c r="E106" s="285">
        <f t="shared" si="6"/>
        <v>10</v>
      </c>
      <c r="F106" s="285">
        <f t="shared" si="7"/>
        <v>10</v>
      </c>
      <c r="G106" s="285">
        <v>186</v>
      </c>
    </row>
    <row r="107" spans="1:7" ht="14.25">
      <c r="A107" s="284" t="s">
        <v>526</v>
      </c>
      <c r="B107" s="285">
        <v>55</v>
      </c>
      <c r="C107" s="285">
        <f t="shared" si="4"/>
        <v>27.5</v>
      </c>
      <c r="D107" s="285">
        <f t="shared" si="5"/>
        <v>11</v>
      </c>
      <c r="E107" s="285">
        <f t="shared" si="6"/>
        <v>22</v>
      </c>
      <c r="F107" s="285">
        <f t="shared" si="7"/>
        <v>22</v>
      </c>
      <c r="G107" s="285">
        <v>180</v>
      </c>
    </row>
    <row r="108" spans="1:7" ht="14.25">
      <c r="A108" s="284" t="s">
        <v>398</v>
      </c>
      <c r="B108" s="285">
        <v>21</v>
      </c>
      <c r="C108" s="285">
        <f t="shared" si="4"/>
        <v>10.5</v>
      </c>
      <c r="D108" s="285">
        <f t="shared" si="5"/>
        <v>4.2</v>
      </c>
      <c r="E108" s="285">
        <f t="shared" si="6"/>
        <v>8.4</v>
      </c>
      <c r="F108" s="285">
        <f t="shared" si="7"/>
        <v>8.4</v>
      </c>
      <c r="G108" s="285">
        <v>65</v>
      </c>
    </row>
    <row r="109" spans="1:7" ht="14.25">
      <c r="A109" s="284" t="s">
        <v>399</v>
      </c>
      <c r="B109" s="285">
        <v>24</v>
      </c>
      <c r="C109" s="285">
        <f t="shared" si="4"/>
        <v>12</v>
      </c>
      <c r="D109" s="285">
        <f t="shared" si="5"/>
        <v>4.800000000000001</v>
      </c>
      <c r="E109" s="285">
        <f t="shared" si="6"/>
        <v>9.600000000000001</v>
      </c>
      <c r="F109" s="285">
        <f t="shared" si="7"/>
        <v>9.600000000000001</v>
      </c>
      <c r="G109" s="285">
        <v>57</v>
      </c>
    </row>
    <row r="110" spans="1:7" ht="14.25">
      <c r="A110" s="284" t="s">
        <v>400</v>
      </c>
      <c r="B110" s="285">
        <v>41</v>
      </c>
      <c r="C110" s="285">
        <f t="shared" si="4"/>
        <v>20.5</v>
      </c>
      <c r="D110" s="285">
        <f t="shared" si="5"/>
        <v>8.200000000000001</v>
      </c>
      <c r="E110" s="285">
        <f t="shared" si="6"/>
        <v>16.400000000000002</v>
      </c>
      <c r="F110" s="285">
        <f t="shared" si="7"/>
        <v>16.400000000000002</v>
      </c>
      <c r="G110" s="285">
        <v>85</v>
      </c>
    </row>
    <row r="111" spans="1:7" ht="14.25">
      <c r="A111" s="284" t="s">
        <v>401</v>
      </c>
      <c r="B111" s="285">
        <v>35</v>
      </c>
      <c r="C111" s="285">
        <f t="shared" si="4"/>
        <v>17.5</v>
      </c>
      <c r="D111" s="285">
        <f t="shared" si="5"/>
        <v>7</v>
      </c>
      <c r="E111" s="285">
        <f t="shared" si="6"/>
        <v>14</v>
      </c>
      <c r="F111" s="285">
        <f t="shared" si="7"/>
        <v>14</v>
      </c>
      <c r="G111" s="285">
        <v>130</v>
      </c>
    </row>
    <row r="112" spans="1:7" ht="14.25">
      <c r="A112" s="284" t="s">
        <v>402</v>
      </c>
      <c r="B112" s="285">
        <v>27</v>
      </c>
      <c r="C112" s="285">
        <f t="shared" si="4"/>
        <v>13.5</v>
      </c>
      <c r="D112" s="285">
        <f t="shared" si="5"/>
        <v>5.4</v>
      </c>
      <c r="E112" s="285">
        <f t="shared" si="6"/>
        <v>10.8</v>
      </c>
      <c r="F112" s="285">
        <f t="shared" si="7"/>
        <v>10.8</v>
      </c>
      <c r="G112" s="285">
        <v>67</v>
      </c>
    </row>
    <row r="113" spans="1:7" ht="14.25">
      <c r="A113" s="284" t="s">
        <v>403</v>
      </c>
      <c r="B113" s="285">
        <v>20</v>
      </c>
      <c r="C113" s="285">
        <f t="shared" si="4"/>
        <v>10</v>
      </c>
      <c r="D113" s="285">
        <f t="shared" si="5"/>
        <v>4</v>
      </c>
      <c r="E113" s="285">
        <f t="shared" si="6"/>
        <v>8</v>
      </c>
      <c r="F113" s="285">
        <f t="shared" si="7"/>
        <v>8</v>
      </c>
      <c r="G113" s="285">
        <v>70</v>
      </c>
    </row>
    <row r="114" spans="1:7" ht="14.25">
      <c r="A114" s="284" t="s">
        <v>404</v>
      </c>
      <c r="B114" s="285">
        <v>15</v>
      </c>
      <c r="C114" s="285">
        <f t="shared" si="4"/>
        <v>7.5</v>
      </c>
      <c r="D114" s="285">
        <f t="shared" si="5"/>
        <v>3</v>
      </c>
      <c r="E114" s="285">
        <f t="shared" si="6"/>
        <v>6</v>
      </c>
      <c r="F114" s="285">
        <f t="shared" si="7"/>
        <v>6</v>
      </c>
      <c r="G114" s="285">
        <v>80</v>
      </c>
    </row>
    <row r="115" spans="1:7" ht="14.25">
      <c r="A115" s="284" t="s">
        <v>405</v>
      </c>
      <c r="B115" s="285">
        <v>36</v>
      </c>
      <c r="C115" s="285">
        <f t="shared" si="4"/>
        <v>18</v>
      </c>
      <c r="D115" s="285">
        <f t="shared" si="5"/>
        <v>7.2</v>
      </c>
      <c r="E115" s="285">
        <f t="shared" si="6"/>
        <v>14.4</v>
      </c>
      <c r="F115" s="285">
        <f t="shared" si="7"/>
        <v>14.4</v>
      </c>
      <c r="G115" s="285">
        <v>120</v>
      </c>
    </row>
    <row r="116" spans="1:7" ht="14.25">
      <c r="A116" s="284" t="s">
        <v>406</v>
      </c>
      <c r="B116" s="285">
        <v>37</v>
      </c>
      <c r="C116" s="285">
        <f t="shared" si="4"/>
        <v>18.5</v>
      </c>
      <c r="D116" s="285">
        <f t="shared" si="5"/>
        <v>7.4</v>
      </c>
      <c r="E116" s="285">
        <f t="shared" si="6"/>
        <v>14.8</v>
      </c>
      <c r="F116" s="285">
        <f t="shared" si="7"/>
        <v>14.8</v>
      </c>
      <c r="G116" s="285">
        <v>100</v>
      </c>
    </row>
    <row r="117" spans="1:7" ht="14.25">
      <c r="A117" s="284" t="s">
        <v>407</v>
      </c>
      <c r="B117" s="285">
        <v>39</v>
      </c>
      <c r="C117" s="285">
        <f t="shared" si="4"/>
        <v>19.5</v>
      </c>
      <c r="D117" s="285">
        <f t="shared" si="5"/>
        <v>7.800000000000001</v>
      </c>
      <c r="E117" s="285">
        <f t="shared" si="6"/>
        <v>15.600000000000001</v>
      </c>
      <c r="F117" s="285">
        <f t="shared" si="7"/>
        <v>15.600000000000001</v>
      </c>
      <c r="G117" s="285">
        <v>82</v>
      </c>
    </row>
    <row r="118" spans="1:7" ht="14.25">
      <c r="A118" s="284" t="s">
        <v>408</v>
      </c>
      <c r="B118" s="285">
        <v>22</v>
      </c>
      <c r="C118" s="285">
        <f t="shared" si="4"/>
        <v>11</v>
      </c>
      <c r="D118" s="285">
        <f t="shared" si="5"/>
        <v>4.4</v>
      </c>
      <c r="E118" s="285">
        <f t="shared" si="6"/>
        <v>8.8</v>
      </c>
      <c r="F118" s="285">
        <f t="shared" si="7"/>
        <v>8.8</v>
      </c>
      <c r="G118" s="285">
        <v>100</v>
      </c>
    </row>
    <row r="119" spans="1:7" ht="14.25">
      <c r="A119" s="284" t="s">
        <v>409</v>
      </c>
      <c r="B119" s="285">
        <v>39</v>
      </c>
      <c r="C119" s="285">
        <f t="shared" si="4"/>
        <v>19.5</v>
      </c>
      <c r="D119" s="285">
        <f t="shared" si="5"/>
        <v>7.800000000000001</v>
      </c>
      <c r="E119" s="285">
        <f t="shared" si="6"/>
        <v>15.600000000000001</v>
      </c>
      <c r="F119" s="285">
        <f t="shared" si="7"/>
        <v>15.600000000000001</v>
      </c>
      <c r="G119" s="285">
        <v>102</v>
      </c>
    </row>
    <row r="120" spans="1:7" ht="14.25">
      <c r="A120" s="284" t="s">
        <v>410</v>
      </c>
      <c r="B120" s="285">
        <v>31</v>
      </c>
      <c r="C120" s="285">
        <f t="shared" si="4"/>
        <v>15.5</v>
      </c>
      <c r="D120" s="285">
        <f t="shared" si="5"/>
        <v>6.2</v>
      </c>
      <c r="E120" s="285">
        <f t="shared" si="6"/>
        <v>12.4</v>
      </c>
      <c r="F120" s="285">
        <f t="shared" si="7"/>
        <v>12.4</v>
      </c>
      <c r="G120" s="285">
        <v>83</v>
      </c>
    </row>
    <row r="121" spans="1:7" ht="14.25">
      <c r="A121" s="284" t="s">
        <v>411</v>
      </c>
      <c r="B121" s="285">
        <v>32</v>
      </c>
      <c r="C121" s="285">
        <f t="shared" si="4"/>
        <v>16</v>
      </c>
      <c r="D121" s="285">
        <f t="shared" si="5"/>
        <v>6.4</v>
      </c>
      <c r="E121" s="285">
        <f t="shared" si="6"/>
        <v>12.8</v>
      </c>
      <c r="F121" s="285">
        <f t="shared" si="7"/>
        <v>12.8</v>
      </c>
      <c r="G121" s="285">
        <v>110</v>
      </c>
    </row>
    <row r="122" spans="1:7" ht="14.25">
      <c r="A122" s="284" t="s">
        <v>412</v>
      </c>
      <c r="B122" s="285">
        <v>30</v>
      </c>
      <c r="C122" s="285">
        <f t="shared" si="4"/>
        <v>15</v>
      </c>
      <c r="D122" s="285">
        <f t="shared" si="5"/>
        <v>6</v>
      </c>
      <c r="E122" s="285">
        <f t="shared" si="6"/>
        <v>12</v>
      </c>
      <c r="F122" s="285">
        <f t="shared" si="7"/>
        <v>12</v>
      </c>
      <c r="G122" s="285">
        <v>100</v>
      </c>
    </row>
    <row r="123" spans="1:7" ht="14.25">
      <c r="A123" s="284" t="s">
        <v>413</v>
      </c>
      <c r="B123" s="285">
        <v>31</v>
      </c>
      <c r="C123" s="285">
        <f t="shared" si="4"/>
        <v>15.5</v>
      </c>
      <c r="D123" s="285">
        <f t="shared" si="5"/>
        <v>6.2</v>
      </c>
      <c r="E123" s="285">
        <f t="shared" si="6"/>
        <v>12.4</v>
      </c>
      <c r="F123" s="285">
        <f t="shared" si="7"/>
        <v>12.4</v>
      </c>
      <c r="G123" s="285">
        <v>93</v>
      </c>
    </row>
    <row r="124" spans="1:7" ht="14.25">
      <c r="A124" s="284" t="s">
        <v>414</v>
      </c>
      <c r="B124" s="285">
        <v>33</v>
      </c>
      <c r="C124" s="285">
        <f t="shared" si="4"/>
        <v>16.5</v>
      </c>
      <c r="D124" s="285">
        <f t="shared" si="5"/>
        <v>6.6000000000000005</v>
      </c>
      <c r="E124" s="285">
        <f t="shared" si="6"/>
        <v>13.200000000000001</v>
      </c>
      <c r="F124" s="285">
        <f t="shared" si="7"/>
        <v>13.200000000000001</v>
      </c>
      <c r="G124" s="285">
        <v>125</v>
      </c>
    </row>
    <row r="125" spans="1:7" ht="14.25">
      <c r="A125" s="284" t="s">
        <v>415</v>
      </c>
      <c r="B125" s="285">
        <v>25</v>
      </c>
      <c r="C125" s="285">
        <f t="shared" si="4"/>
        <v>12.5</v>
      </c>
      <c r="D125" s="285">
        <f t="shared" si="5"/>
        <v>5</v>
      </c>
      <c r="E125" s="285">
        <f t="shared" si="6"/>
        <v>10</v>
      </c>
      <c r="F125" s="285">
        <f t="shared" si="7"/>
        <v>10</v>
      </c>
      <c r="G125" s="285">
        <v>90</v>
      </c>
    </row>
    <row r="126" spans="1:7" ht="14.25">
      <c r="A126" s="284" t="s">
        <v>416</v>
      </c>
      <c r="B126" s="285">
        <v>35</v>
      </c>
      <c r="C126" s="285">
        <f t="shared" si="4"/>
        <v>17.5</v>
      </c>
      <c r="D126" s="285">
        <f t="shared" si="5"/>
        <v>7</v>
      </c>
      <c r="E126" s="285">
        <f t="shared" si="6"/>
        <v>14</v>
      </c>
      <c r="F126" s="285">
        <f t="shared" si="7"/>
        <v>14</v>
      </c>
      <c r="G126" s="285">
        <v>105</v>
      </c>
    </row>
    <row r="127" spans="1:7" ht="14.25">
      <c r="A127" s="284" t="s">
        <v>417</v>
      </c>
      <c r="B127" s="285">
        <v>52</v>
      </c>
      <c r="C127" s="285">
        <f t="shared" si="4"/>
        <v>26</v>
      </c>
      <c r="D127" s="285">
        <f t="shared" si="5"/>
        <v>10.4</v>
      </c>
      <c r="E127" s="285">
        <f t="shared" si="6"/>
        <v>20.8</v>
      </c>
      <c r="F127" s="285">
        <f t="shared" si="7"/>
        <v>20.8</v>
      </c>
      <c r="G127" s="285">
        <v>70</v>
      </c>
    </row>
    <row r="128" spans="1:7" ht="14.25">
      <c r="A128" s="284" t="s">
        <v>418</v>
      </c>
      <c r="B128" s="285">
        <v>40</v>
      </c>
      <c r="C128" s="285">
        <f t="shared" si="4"/>
        <v>20</v>
      </c>
      <c r="D128" s="285">
        <f t="shared" si="5"/>
        <v>8</v>
      </c>
      <c r="E128" s="285">
        <f t="shared" si="6"/>
        <v>16</v>
      </c>
      <c r="F128" s="285">
        <f t="shared" si="7"/>
        <v>16</v>
      </c>
      <c r="G128" s="285">
        <v>89</v>
      </c>
    </row>
    <row r="129" spans="1:7" ht="14.25">
      <c r="A129" s="284" t="s">
        <v>419</v>
      </c>
      <c r="B129" s="285">
        <v>40</v>
      </c>
      <c r="C129" s="285">
        <f t="shared" si="4"/>
        <v>20</v>
      </c>
      <c r="D129" s="285">
        <f t="shared" si="5"/>
        <v>8</v>
      </c>
      <c r="E129" s="285">
        <f t="shared" si="6"/>
        <v>16</v>
      </c>
      <c r="F129" s="285">
        <f t="shared" si="7"/>
        <v>16</v>
      </c>
      <c r="G129" s="285">
        <v>140</v>
      </c>
    </row>
    <row r="130" spans="1:7" ht="14.25">
      <c r="A130" s="284" t="s">
        <v>420</v>
      </c>
      <c r="B130" s="285">
        <v>20</v>
      </c>
      <c r="C130" s="285">
        <f t="shared" si="4"/>
        <v>10</v>
      </c>
      <c r="D130" s="285">
        <f t="shared" si="5"/>
        <v>4</v>
      </c>
      <c r="E130" s="285">
        <f t="shared" si="6"/>
        <v>8</v>
      </c>
      <c r="F130" s="285">
        <f t="shared" si="7"/>
        <v>8</v>
      </c>
      <c r="G130" s="285">
        <v>95</v>
      </c>
    </row>
    <row r="131" spans="1:7" ht="14.25">
      <c r="A131" s="284" t="s">
        <v>421</v>
      </c>
      <c r="B131" s="285">
        <v>30</v>
      </c>
      <c r="C131" s="285">
        <f t="shared" si="4"/>
        <v>15</v>
      </c>
      <c r="D131" s="285">
        <f t="shared" si="5"/>
        <v>6</v>
      </c>
      <c r="E131" s="285">
        <f t="shared" si="6"/>
        <v>12</v>
      </c>
      <c r="F131" s="285">
        <f t="shared" si="7"/>
        <v>12</v>
      </c>
      <c r="G131" s="285">
        <v>110</v>
      </c>
    </row>
    <row r="132" spans="1:7" ht="14.25">
      <c r="A132" s="284" t="s">
        <v>422</v>
      </c>
      <c r="B132" s="285">
        <v>46</v>
      </c>
      <c r="C132" s="285">
        <f t="shared" si="4"/>
        <v>23</v>
      </c>
      <c r="D132" s="285">
        <f t="shared" si="5"/>
        <v>9.200000000000001</v>
      </c>
      <c r="E132" s="285">
        <f t="shared" si="6"/>
        <v>18.400000000000002</v>
      </c>
      <c r="F132" s="285">
        <f t="shared" si="7"/>
        <v>18.400000000000002</v>
      </c>
      <c r="G132" s="285">
        <v>74</v>
      </c>
    </row>
    <row r="133" spans="1:7" ht="14.25">
      <c r="A133" s="284" t="s">
        <v>527</v>
      </c>
      <c r="B133" s="285">
        <v>15</v>
      </c>
      <c r="C133" s="285">
        <f aca="true" t="shared" si="8" ref="C133:C194">B133*0.5</f>
        <v>7.5</v>
      </c>
      <c r="D133" s="285">
        <f aca="true" t="shared" si="9" ref="D133:D194">B133*0.2</f>
        <v>3</v>
      </c>
      <c r="E133" s="285">
        <f aca="true" t="shared" si="10" ref="E133:E194">B133*0.4</f>
        <v>6</v>
      </c>
      <c r="F133" s="285">
        <f aca="true" t="shared" si="11" ref="F133:F194">B133*0.4</f>
        <v>6</v>
      </c>
      <c r="G133" s="285">
        <v>100</v>
      </c>
    </row>
    <row r="134" spans="1:7" ht="14.25">
      <c r="A134" s="284" t="s">
        <v>423</v>
      </c>
      <c r="B134" s="285">
        <v>34</v>
      </c>
      <c r="C134" s="285">
        <f t="shared" si="8"/>
        <v>17</v>
      </c>
      <c r="D134" s="285">
        <f t="shared" si="9"/>
        <v>6.800000000000001</v>
      </c>
      <c r="E134" s="285">
        <f t="shared" si="10"/>
        <v>13.600000000000001</v>
      </c>
      <c r="F134" s="285">
        <f t="shared" si="11"/>
        <v>13.600000000000001</v>
      </c>
      <c r="G134" s="285">
        <v>52</v>
      </c>
    </row>
    <row r="135" spans="1:7" ht="14.25">
      <c r="A135" s="284" t="s">
        <v>424</v>
      </c>
      <c r="B135" s="285">
        <v>24</v>
      </c>
      <c r="C135" s="285">
        <f t="shared" si="8"/>
        <v>12</v>
      </c>
      <c r="D135" s="285">
        <f t="shared" si="9"/>
        <v>4.800000000000001</v>
      </c>
      <c r="E135" s="285">
        <f t="shared" si="10"/>
        <v>9.600000000000001</v>
      </c>
      <c r="F135" s="285">
        <f t="shared" si="11"/>
        <v>9.600000000000001</v>
      </c>
      <c r="G135" s="285">
        <v>84</v>
      </c>
    </row>
    <row r="136" spans="1:7" ht="14.25">
      <c r="A136" s="284" t="s">
        <v>425</v>
      </c>
      <c r="B136" s="285">
        <v>24</v>
      </c>
      <c r="C136" s="285">
        <f t="shared" si="8"/>
        <v>12</v>
      </c>
      <c r="D136" s="285">
        <f t="shared" si="9"/>
        <v>4.800000000000001</v>
      </c>
      <c r="E136" s="285">
        <f t="shared" si="10"/>
        <v>9.600000000000001</v>
      </c>
      <c r="F136" s="285">
        <f t="shared" si="11"/>
        <v>9.600000000000001</v>
      </c>
      <c r="G136" s="285">
        <v>95</v>
      </c>
    </row>
    <row r="137" spans="1:7" ht="14.25">
      <c r="A137" s="284" t="s">
        <v>426</v>
      </c>
      <c r="B137" s="285">
        <v>35</v>
      </c>
      <c r="C137" s="285">
        <f t="shared" si="8"/>
        <v>17.5</v>
      </c>
      <c r="D137" s="285">
        <f t="shared" si="9"/>
        <v>7</v>
      </c>
      <c r="E137" s="285">
        <f t="shared" si="10"/>
        <v>14</v>
      </c>
      <c r="F137" s="285">
        <f t="shared" si="11"/>
        <v>14</v>
      </c>
      <c r="G137" s="285">
        <v>147</v>
      </c>
    </row>
    <row r="138" spans="1:7" ht="14.25">
      <c r="A138" s="284" t="s">
        <v>427</v>
      </c>
      <c r="B138" s="285">
        <v>38</v>
      </c>
      <c r="C138" s="285">
        <f t="shared" si="8"/>
        <v>19</v>
      </c>
      <c r="D138" s="285">
        <f t="shared" si="9"/>
        <v>7.6000000000000005</v>
      </c>
      <c r="E138" s="285">
        <f t="shared" si="10"/>
        <v>15.200000000000001</v>
      </c>
      <c r="F138" s="285">
        <f t="shared" si="11"/>
        <v>15.200000000000001</v>
      </c>
      <c r="G138" s="285">
        <v>45</v>
      </c>
    </row>
    <row r="139" spans="1:7" ht="14.25">
      <c r="A139" s="284" t="s">
        <v>428</v>
      </c>
      <c r="B139" s="285">
        <v>24</v>
      </c>
      <c r="C139" s="285">
        <f t="shared" si="8"/>
        <v>12</v>
      </c>
      <c r="D139" s="285">
        <f t="shared" si="9"/>
        <v>4.800000000000001</v>
      </c>
      <c r="E139" s="285">
        <f t="shared" si="10"/>
        <v>9.600000000000001</v>
      </c>
      <c r="F139" s="285">
        <f t="shared" si="11"/>
        <v>9.600000000000001</v>
      </c>
      <c r="G139" s="285">
        <v>85</v>
      </c>
    </row>
    <row r="140" spans="1:7" ht="14.25">
      <c r="A140" s="284" t="s">
        <v>429</v>
      </c>
      <c r="B140" s="285">
        <v>26</v>
      </c>
      <c r="C140" s="285">
        <f t="shared" si="8"/>
        <v>13</v>
      </c>
      <c r="D140" s="285">
        <f t="shared" si="9"/>
        <v>5.2</v>
      </c>
      <c r="E140" s="285">
        <f t="shared" si="10"/>
        <v>10.4</v>
      </c>
      <c r="F140" s="285">
        <f t="shared" si="11"/>
        <v>10.4</v>
      </c>
      <c r="G140" s="285">
        <v>72</v>
      </c>
    </row>
    <row r="141" spans="1:7" ht="14.25">
      <c r="A141" s="284" t="s">
        <v>430</v>
      </c>
      <c r="B141" s="285">
        <v>39</v>
      </c>
      <c r="C141" s="285">
        <f t="shared" si="8"/>
        <v>19.5</v>
      </c>
      <c r="D141" s="285">
        <f t="shared" si="9"/>
        <v>7.800000000000001</v>
      </c>
      <c r="E141" s="285">
        <f t="shared" si="10"/>
        <v>15.600000000000001</v>
      </c>
      <c r="F141" s="285">
        <f t="shared" si="11"/>
        <v>15.600000000000001</v>
      </c>
      <c r="G141" s="285">
        <v>98</v>
      </c>
    </row>
    <row r="142" spans="1:7" ht="14.25">
      <c r="A142" s="284" t="s">
        <v>431</v>
      </c>
      <c r="B142" s="285">
        <v>25</v>
      </c>
      <c r="C142" s="285">
        <f t="shared" si="8"/>
        <v>12.5</v>
      </c>
      <c r="D142" s="285">
        <f t="shared" si="9"/>
        <v>5</v>
      </c>
      <c r="E142" s="285">
        <f t="shared" si="10"/>
        <v>10</v>
      </c>
      <c r="F142" s="285">
        <f t="shared" si="11"/>
        <v>10</v>
      </c>
      <c r="G142" s="285">
        <v>100</v>
      </c>
    </row>
    <row r="143" spans="1:7" ht="14.25">
      <c r="A143" s="284" t="s">
        <v>432</v>
      </c>
      <c r="B143" s="285">
        <v>50</v>
      </c>
      <c r="C143" s="285">
        <f t="shared" si="8"/>
        <v>25</v>
      </c>
      <c r="D143" s="285">
        <f t="shared" si="9"/>
        <v>10</v>
      </c>
      <c r="E143" s="285">
        <f t="shared" si="10"/>
        <v>20</v>
      </c>
      <c r="F143" s="285">
        <f t="shared" si="11"/>
        <v>20</v>
      </c>
      <c r="G143" s="285">
        <v>115</v>
      </c>
    </row>
    <row r="144" spans="1:7" ht="14.25">
      <c r="A144" s="284" t="s">
        <v>433</v>
      </c>
      <c r="B144" s="285">
        <v>30</v>
      </c>
      <c r="C144" s="285">
        <f t="shared" si="8"/>
        <v>15</v>
      </c>
      <c r="D144" s="285">
        <f t="shared" si="9"/>
        <v>6</v>
      </c>
      <c r="E144" s="285">
        <f t="shared" si="10"/>
        <v>12</v>
      </c>
      <c r="F144" s="285">
        <f t="shared" si="11"/>
        <v>12</v>
      </c>
      <c r="G144" s="285">
        <v>70</v>
      </c>
    </row>
    <row r="145" spans="1:7" ht="14.25">
      <c r="A145" s="284" t="s">
        <v>434</v>
      </c>
      <c r="B145" s="285">
        <v>50</v>
      </c>
      <c r="C145" s="285">
        <f t="shared" si="8"/>
        <v>25</v>
      </c>
      <c r="D145" s="285">
        <f t="shared" si="9"/>
        <v>10</v>
      </c>
      <c r="E145" s="285">
        <f t="shared" si="10"/>
        <v>20</v>
      </c>
      <c r="F145" s="285">
        <f t="shared" si="11"/>
        <v>20</v>
      </c>
      <c r="G145" s="285">
        <v>220</v>
      </c>
    </row>
    <row r="146" spans="1:7" ht="14.25">
      <c r="A146" s="284" t="s">
        <v>435</v>
      </c>
      <c r="B146" s="285">
        <v>53</v>
      </c>
      <c r="C146" s="285">
        <f t="shared" si="8"/>
        <v>26.5</v>
      </c>
      <c r="D146" s="285">
        <f t="shared" si="9"/>
        <v>10.600000000000001</v>
      </c>
      <c r="E146" s="285">
        <f t="shared" si="10"/>
        <v>21.200000000000003</v>
      </c>
      <c r="F146" s="285">
        <f t="shared" si="11"/>
        <v>21.200000000000003</v>
      </c>
      <c r="G146" s="285">
        <v>182</v>
      </c>
    </row>
    <row r="147" spans="1:7" ht="14.25">
      <c r="A147" s="284" t="s">
        <v>436</v>
      </c>
      <c r="B147" s="285">
        <v>24</v>
      </c>
      <c r="C147" s="285">
        <f t="shared" si="8"/>
        <v>12</v>
      </c>
      <c r="D147" s="285">
        <f t="shared" si="9"/>
        <v>4.800000000000001</v>
      </c>
      <c r="E147" s="285">
        <f t="shared" si="10"/>
        <v>9.600000000000001</v>
      </c>
      <c r="F147" s="285">
        <f t="shared" si="11"/>
        <v>9.600000000000001</v>
      </c>
      <c r="G147" s="285">
        <v>92</v>
      </c>
    </row>
    <row r="148" spans="1:7" ht="14.25">
      <c r="A148" s="284" t="s">
        <v>437</v>
      </c>
      <c r="B148" s="285">
        <v>40</v>
      </c>
      <c r="C148" s="285">
        <f t="shared" si="8"/>
        <v>20</v>
      </c>
      <c r="D148" s="285">
        <f t="shared" si="9"/>
        <v>8</v>
      </c>
      <c r="E148" s="285">
        <f t="shared" si="10"/>
        <v>16</v>
      </c>
      <c r="F148" s="285">
        <f t="shared" si="11"/>
        <v>16</v>
      </c>
      <c r="G148" s="285">
        <v>120</v>
      </c>
    </row>
    <row r="149" spans="1:7" ht="14.25">
      <c r="A149" s="284" t="s">
        <v>528</v>
      </c>
      <c r="B149" s="285">
        <v>20</v>
      </c>
      <c r="C149" s="285">
        <f t="shared" si="8"/>
        <v>10</v>
      </c>
      <c r="D149" s="285">
        <f t="shared" si="9"/>
        <v>4</v>
      </c>
      <c r="E149" s="285">
        <f t="shared" si="10"/>
        <v>8</v>
      </c>
      <c r="F149" s="285">
        <f t="shared" si="11"/>
        <v>8</v>
      </c>
      <c r="G149" s="285">
        <v>150</v>
      </c>
    </row>
    <row r="150" spans="1:7" ht="14.25">
      <c r="A150" s="284" t="s">
        <v>529</v>
      </c>
      <c r="B150" s="285">
        <v>20</v>
      </c>
      <c r="C150" s="285">
        <f t="shared" si="8"/>
        <v>10</v>
      </c>
      <c r="D150" s="285">
        <f t="shared" si="9"/>
        <v>4</v>
      </c>
      <c r="E150" s="285">
        <f t="shared" si="10"/>
        <v>8</v>
      </c>
      <c r="F150" s="285">
        <f t="shared" si="11"/>
        <v>8</v>
      </c>
      <c r="G150" s="285">
        <v>70</v>
      </c>
    </row>
    <row r="151" spans="1:7" ht="14.25">
      <c r="A151" s="284" t="s">
        <v>438</v>
      </c>
      <c r="B151" s="285">
        <v>42</v>
      </c>
      <c r="C151" s="285">
        <f t="shared" si="8"/>
        <v>21</v>
      </c>
      <c r="D151" s="285">
        <f t="shared" si="9"/>
        <v>8.4</v>
      </c>
      <c r="E151" s="285">
        <f t="shared" si="10"/>
        <v>16.8</v>
      </c>
      <c r="F151" s="285">
        <f t="shared" si="11"/>
        <v>16.8</v>
      </c>
      <c r="G151" s="285">
        <v>166</v>
      </c>
    </row>
    <row r="152" spans="1:7" ht="14.25">
      <c r="A152" s="284" t="s">
        <v>439</v>
      </c>
      <c r="B152" s="285">
        <v>28</v>
      </c>
      <c r="C152" s="285">
        <f t="shared" si="8"/>
        <v>14</v>
      </c>
      <c r="D152" s="285">
        <f t="shared" si="9"/>
        <v>5.6000000000000005</v>
      </c>
      <c r="E152" s="285">
        <f t="shared" si="10"/>
        <v>11.200000000000001</v>
      </c>
      <c r="F152" s="285">
        <f t="shared" si="11"/>
        <v>11.200000000000001</v>
      </c>
      <c r="G152" s="285">
        <v>101</v>
      </c>
    </row>
    <row r="153" spans="1:7" ht="14.25">
      <c r="A153" s="284" t="s">
        <v>440</v>
      </c>
      <c r="B153" s="285">
        <v>30</v>
      </c>
      <c r="C153" s="285">
        <f t="shared" si="8"/>
        <v>15</v>
      </c>
      <c r="D153" s="285">
        <f t="shared" si="9"/>
        <v>6</v>
      </c>
      <c r="E153" s="285">
        <f t="shared" si="10"/>
        <v>12</v>
      </c>
      <c r="F153" s="285">
        <f t="shared" si="11"/>
        <v>12</v>
      </c>
      <c r="G153" s="285">
        <v>90</v>
      </c>
    </row>
    <row r="154" spans="1:7" ht="14.25">
      <c r="A154" s="284" t="s">
        <v>441</v>
      </c>
      <c r="B154" s="285">
        <v>30</v>
      </c>
      <c r="C154" s="285">
        <f t="shared" si="8"/>
        <v>15</v>
      </c>
      <c r="D154" s="285">
        <f t="shared" si="9"/>
        <v>6</v>
      </c>
      <c r="E154" s="285">
        <f t="shared" si="10"/>
        <v>12</v>
      </c>
      <c r="F154" s="285">
        <f t="shared" si="11"/>
        <v>12</v>
      </c>
      <c r="G154" s="285">
        <v>61</v>
      </c>
    </row>
    <row r="155" spans="1:7" ht="14.25">
      <c r="A155" s="284" t="s">
        <v>442</v>
      </c>
      <c r="B155" s="285">
        <v>31</v>
      </c>
      <c r="C155" s="285">
        <f t="shared" si="8"/>
        <v>15.5</v>
      </c>
      <c r="D155" s="285">
        <f t="shared" si="9"/>
        <v>6.2</v>
      </c>
      <c r="E155" s="285">
        <f t="shared" si="10"/>
        <v>12.4</v>
      </c>
      <c r="F155" s="285">
        <f t="shared" si="11"/>
        <v>12.4</v>
      </c>
      <c r="G155" s="285">
        <v>140</v>
      </c>
    </row>
    <row r="156" spans="1:7" ht="14.25">
      <c r="A156" s="284" t="s">
        <v>443</v>
      </c>
      <c r="B156" s="285">
        <v>25</v>
      </c>
      <c r="C156" s="285">
        <f t="shared" si="8"/>
        <v>12.5</v>
      </c>
      <c r="D156" s="285">
        <f t="shared" si="9"/>
        <v>5</v>
      </c>
      <c r="E156" s="285">
        <f t="shared" si="10"/>
        <v>10</v>
      </c>
      <c r="F156" s="285">
        <f t="shared" si="11"/>
        <v>10</v>
      </c>
      <c r="G156" s="285">
        <v>107</v>
      </c>
    </row>
    <row r="157" spans="1:7" ht="14.25">
      <c r="A157" s="284" t="s">
        <v>530</v>
      </c>
      <c r="B157" s="285">
        <v>27</v>
      </c>
      <c r="C157" s="285">
        <f t="shared" si="8"/>
        <v>13.5</v>
      </c>
      <c r="D157" s="285">
        <f t="shared" si="9"/>
        <v>5.4</v>
      </c>
      <c r="E157" s="285">
        <f t="shared" si="10"/>
        <v>10.8</v>
      </c>
      <c r="F157" s="285">
        <f t="shared" si="11"/>
        <v>10.8</v>
      </c>
      <c r="G157" s="285">
        <v>92</v>
      </c>
    </row>
    <row r="158" spans="1:7" ht="14.25">
      <c r="A158" s="284" t="s">
        <v>531</v>
      </c>
      <c r="B158" s="285">
        <v>24</v>
      </c>
      <c r="C158" s="285">
        <f t="shared" si="8"/>
        <v>12</v>
      </c>
      <c r="D158" s="285">
        <f t="shared" si="9"/>
        <v>4.800000000000001</v>
      </c>
      <c r="E158" s="285">
        <f t="shared" si="10"/>
        <v>9.600000000000001</v>
      </c>
      <c r="F158" s="285">
        <f t="shared" si="11"/>
        <v>9.600000000000001</v>
      </c>
      <c r="G158" s="285">
        <v>77</v>
      </c>
    </row>
    <row r="159" spans="1:7" ht="14.25">
      <c r="A159" s="284" t="s">
        <v>532</v>
      </c>
      <c r="B159" s="285">
        <v>23</v>
      </c>
      <c r="C159" s="285">
        <f t="shared" si="8"/>
        <v>11.5</v>
      </c>
      <c r="D159" s="285">
        <f t="shared" si="9"/>
        <v>4.6000000000000005</v>
      </c>
      <c r="E159" s="285">
        <f t="shared" si="10"/>
        <v>9.200000000000001</v>
      </c>
      <c r="F159" s="285">
        <f t="shared" si="11"/>
        <v>9.200000000000001</v>
      </c>
      <c r="G159" s="285">
        <v>88</v>
      </c>
    </row>
    <row r="160" spans="1:7" ht="14.25">
      <c r="A160" s="284" t="s">
        <v>533</v>
      </c>
      <c r="B160" s="285">
        <v>25</v>
      </c>
      <c r="C160" s="285">
        <f t="shared" si="8"/>
        <v>12.5</v>
      </c>
      <c r="D160" s="285">
        <f t="shared" si="9"/>
        <v>5</v>
      </c>
      <c r="E160" s="285">
        <f t="shared" si="10"/>
        <v>10</v>
      </c>
      <c r="F160" s="285">
        <f t="shared" si="11"/>
        <v>10</v>
      </c>
      <c r="G160" s="285">
        <v>105</v>
      </c>
    </row>
    <row r="161" spans="1:7" ht="14.25">
      <c r="A161" s="284" t="s">
        <v>534</v>
      </c>
      <c r="B161" s="285">
        <v>30</v>
      </c>
      <c r="C161" s="285">
        <f t="shared" si="8"/>
        <v>15</v>
      </c>
      <c r="D161" s="285">
        <f t="shared" si="9"/>
        <v>6</v>
      </c>
      <c r="E161" s="285">
        <f t="shared" si="10"/>
        <v>12</v>
      </c>
      <c r="F161" s="285">
        <f t="shared" si="11"/>
        <v>12</v>
      </c>
      <c r="G161" s="285">
        <v>95</v>
      </c>
    </row>
    <row r="162" spans="1:7" ht="14.25">
      <c r="A162" s="284" t="s">
        <v>535</v>
      </c>
      <c r="B162" s="285">
        <v>27</v>
      </c>
      <c r="C162" s="285">
        <f t="shared" si="8"/>
        <v>13.5</v>
      </c>
      <c r="D162" s="285">
        <f t="shared" si="9"/>
        <v>5.4</v>
      </c>
      <c r="E162" s="285">
        <f t="shared" si="10"/>
        <v>10.8</v>
      </c>
      <c r="F162" s="285">
        <f t="shared" si="11"/>
        <v>10.8</v>
      </c>
      <c r="G162" s="285">
        <v>95</v>
      </c>
    </row>
    <row r="163" spans="1:7" ht="14.25">
      <c r="A163" s="284" t="s">
        <v>444</v>
      </c>
      <c r="B163" s="285">
        <v>30</v>
      </c>
      <c r="C163" s="285">
        <f t="shared" si="8"/>
        <v>15</v>
      </c>
      <c r="D163" s="285">
        <f t="shared" si="9"/>
        <v>6</v>
      </c>
      <c r="E163" s="285">
        <f t="shared" si="10"/>
        <v>12</v>
      </c>
      <c r="F163" s="285">
        <f t="shared" si="11"/>
        <v>12</v>
      </c>
      <c r="G163" s="285">
        <v>135</v>
      </c>
    </row>
    <row r="164" spans="1:7" ht="14.25">
      <c r="A164" s="284" t="s">
        <v>536</v>
      </c>
      <c r="B164" s="285">
        <v>21</v>
      </c>
      <c r="C164" s="285">
        <f t="shared" si="8"/>
        <v>10.5</v>
      </c>
      <c r="D164" s="285">
        <f t="shared" si="9"/>
        <v>4.2</v>
      </c>
      <c r="E164" s="285">
        <f t="shared" si="10"/>
        <v>8.4</v>
      </c>
      <c r="F164" s="285">
        <f t="shared" si="11"/>
        <v>8.4</v>
      </c>
      <c r="G164" s="285">
        <v>100</v>
      </c>
    </row>
    <row r="165" spans="1:7" ht="14.25">
      <c r="A165" s="284" t="s">
        <v>537</v>
      </c>
      <c r="B165" s="285">
        <v>22</v>
      </c>
      <c r="C165" s="285">
        <f t="shared" si="8"/>
        <v>11</v>
      </c>
      <c r="D165" s="285">
        <f t="shared" si="9"/>
        <v>4.4</v>
      </c>
      <c r="E165" s="285">
        <f t="shared" si="10"/>
        <v>8.8</v>
      </c>
      <c r="F165" s="285">
        <f t="shared" si="11"/>
        <v>8.8</v>
      </c>
      <c r="G165" s="285">
        <v>80</v>
      </c>
    </row>
    <row r="166" spans="1:7" ht="14.25">
      <c r="A166" s="287" t="s">
        <v>538</v>
      </c>
      <c r="B166" s="285">
        <v>40</v>
      </c>
      <c r="C166" s="285">
        <f t="shared" si="8"/>
        <v>20</v>
      </c>
      <c r="D166" s="285">
        <f t="shared" si="9"/>
        <v>8</v>
      </c>
      <c r="E166" s="285">
        <f t="shared" si="10"/>
        <v>16</v>
      </c>
      <c r="F166" s="285">
        <f t="shared" si="11"/>
        <v>16</v>
      </c>
      <c r="G166" s="285">
        <v>135</v>
      </c>
    </row>
    <row r="167" spans="1:7" ht="14.25">
      <c r="A167" s="284" t="s">
        <v>539</v>
      </c>
      <c r="B167" s="285">
        <v>30</v>
      </c>
      <c r="C167" s="285">
        <f t="shared" si="8"/>
        <v>15</v>
      </c>
      <c r="D167" s="285">
        <f t="shared" si="9"/>
        <v>6</v>
      </c>
      <c r="E167" s="285">
        <f t="shared" si="10"/>
        <v>12</v>
      </c>
      <c r="F167" s="285">
        <f t="shared" si="11"/>
        <v>12</v>
      </c>
      <c r="G167" s="285">
        <v>110</v>
      </c>
    </row>
    <row r="168" spans="1:7" ht="14.25">
      <c r="A168" s="284" t="s">
        <v>540</v>
      </c>
      <c r="B168" s="285">
        <v>30</v>
      </c>
      <c r="C168" s="285">
        <f t="shared" si="8"/>
        <v>15</v>
      </c>
      <c r="D168" s="285">
        <f t="shared" si="9"/>
        <v>6</v>
      </c>
      <c r="E168" s="285">
        <f t="shared" si="10"/>
        <v>12</v>
      </c>
      <c r="F168" s="285">
        <f t="shared" si="11"/>
        <v>12</v>
      </c>
      <c r="G168" s="285">
        <v>80</v>
      </c>
    </row>
    <row r="169" spans="1:7" ht="14.25">
      <c r="A169" s="284" t="s">
        <v>445</v>
      </c>
      <c r="B169" s="285">
        <v>30</v>
      </c>
      <c r="C169" s="285">
        <f t="shared" si="8"/>
        <v>15</v>
      </c>
      <c r="D169" s="285">
        <f t="shared" si="9"/>
        <v>6</v>
      </c>
      <c r="E169" s="285">
        <f t="shared" si="10"/>
        <v>12</v>
      </c>
      <c r="F169" s="285">
        <f t="shared" si="11"/>
        <v>12</v>
      </c>
      <c r="G169" s="285">
        <v>95</v>
      </c>
    </row>
    <row r="170" spans="1:7" ht="14.25">
      <c r="A170" s="284" t="s">
        <v>446</v>
      </c>
      <c r="B170" s="285">
        <v>24</v>
      </c>
      <c r="C170" s="285">
        <f t="shared" si="8"/>
        <v>12</v>
      </c>
      <c r="D170" s="285">
        <f t="shared" si="9"/>
        <v>4.800000000000001</v>
      </c>
      <c r="E170" s="285">
        <f t="shared" si="10"/>
        <v>9.600000000000001</v>
      </c>
      <c r="F170" s="285">
        <f t="shared" si="11"/>
        <v>9.600000000000001</v>
      </c>
      <c r="G170" s="285">
        <v>57</v>
      </c>
    </row>
    <row r="171" spans="1:7" ht="14.25">
      <c r="A171" s="284" t="s">
        <v>541</v>
      </c>
      <c r="B171" s="285">
        <v>35</v>
      </c>
      <c r="C171" s="285">
        <f t="shared" si="8"/>
        <v>17.5</v>
      </c>
      <c r="D171" s="285">
        <f t="shared" si="9"/>
        <v>7</v>
      </c>
      <c r="E171" s="285">
        <f t="shared" si="10"/>
        <v>14</v>
      </c>
      <c r="F171" s="285">
        <f t="shared" si="11"/>
        <v>14</v>
      </c>
      <c r="G171" s="285">
        <v>75</v>
      </c>
    </row>
    <row r="172" spans="1:7" ht="14.25">
      <c r="A172" s="284" t="s">
        <v>447</v>
      </c>
      <c r="B172" s="285">
        <v>34</v>
      </c>
      <c r="C172" s="285">
        <f t="shared" si="8"/>
        <v>17</v>
      </c>
      <c r="D172" s="285">
        <f t="shared" si="9"/>
        <v>6.800000000000001</v>
      </c>
      <c r="E172" s="285">
        <f t="shared" si="10"/>
        <v>13.600000000000001</v>
      </c>
      <c r="F172" s="285">
        <f t="shared" si="11"/>
        <v>13.600000000000001</v>
      </c>
      <c r="G172" s="285">
        <v>77</v>
      </c>
    </row>
    <row r="173" spans="1:7" ht="14.25">
      <c r="A173" s="284" t="s">
        <v>542</v>
      </c>
      <c r="B173" s="285">
        <v>40</v>
      </c>
      <c r="C173" s="285">
        <f t="shared" si="8"/>
        <v>20</v>
      </c>
      <c r="D173" s="285">
        <f t="shared" si="9"/>
        <v>8</v>
      </c>
      <c r="E173" s="285">
        <f t="shared" si="10"/>
        <v>16</v>
      </c>
      <c r="F173" s="285">
        <f t="shared" si="11"/>
        <v>16</v>
      </c>
      <c r="G173" s="285">
        <v>80</v>
      </c>
    </row>
    <row r="174" spans="1:7" ht="14.25">
      <c r="A174" s="284" t="s">
        <v>543</v>
      </c>
      <c r="B174" s="285">
        <v>40</v>
      </c>
      <c r="C174" s="285">
        <f t="shared" si="8"/>
        <v>20</v>
      </c>
      <c r="D174" s="285">
        <f t="shared" si="9"/>
        <v>8</v>
      </c>
      <c r="E174" s="285">
        <f t="shared" si="10"/>
        <v>16</v>
      </c>
      <c r="F174" s="285">
        <f t="shared" si="11"/>
        <v>16</v>
      </c>
      <c r="G174" s="285">
        <v>95</v>
      </c>
    </row>
    <row r="175" spans="1:7" ht="14.25">
      <c r="A175" s="284" t="s">
        <v>544</v>
      </c>
      <c r="B175" s="285">
        <v>39</v>
      </c>
      <c r="C175" s="285">
        <f t="shared" si="8"/>
        <v>19.5</v>
      </c>
      <c r="D175" s="285">
        <f t="shared" si="9"/>
        <v>7.800000000000001</v>
      </c>
      <c r="E175" s="285">
        <f t="shared" si="10"/>
        <v>15.600000000000001</v>
      </c>
      <c r="F175" s="285">
        <f t="shared" si="11"/>
        <v>15.600000000000001</v>
      </c>
      <c r="G175" s="285">
        <v>80</v>
      </c>
    </row>
    <row r="176" spans="1:7" ht="14.25">
      <c r="A176" s="284" t="s">
        <v>448</v>
      </c>
      <c r="B176" s="285">
        <v>60</v>
      </c>
      <c r="C176" s="285">
        <f t="shared" si="8"/>
        <v>30</v>
      </c>
      <c r="D176" s="285">
        <f t="shared" si="9"/>
        <v>12</v>
      </c>
      <c r="E176" s="285">
        <f t="shared" si="10"/>
        <v>24</v>
      </c>
      <c r="F176" s="285">
        <f t="shared" si="11"/>
        <v>24</v>
      </c>
      <c r="G176" s="285">
        <v>165</v>
      </c>
    </row>
    <row r="177" spans="1:7" ht="14.25">
      <c r="A177" s="284" t="s">
        <v>545</v>
      </c>
      <c r="B177" s="285">
        <v>51</v>
      </c>
      <c r="C177" s="285">
        <f t="shared" si="8"/>
        <v>25.5</v>
      </c>
      <c r="D177" s="285">
        <f t="shared" si="9"/>
        <v>10.200000000000001</v>
      </c>
      <c r="E177" s="285">
        <f t="shared" si="10"/>
        <v>20.400000000000002</v>
      </c>
      <c r="F177" s="285">
        <f t="shared" si="11"/>
        <v>20.400000000000002</v>
      </c>
      <c r="G177" s="285">
        <v>174</v>
      </c>
    </row>
    <row r="178" spans="1:7" ht="14.25">
      <c r="A178" s="284" t="s">
        <v>546</v>
      </c>
      <c r="B178" s="285">
        <v>40</v>
      </c>
      <c r="C178" s="285">
        <f t="shared" si="8"/>
        <v>20</v>
      </c>
      <c r="D178" s="285">
        <f t="shared" si="9"/>
        <v>8</v>
      </c>
      <c r="E178" s="285">
        <f t="shared" si="10"/>
        <v>16</v>
      </c>
      <c r="F178" s="285">
        <f t="shared" si="11"/>
        <v>16</v>
      </c>
      <c r="G178" s="285">
        <v>139</v>
      </c>
    </row>
    <row r="179" spans="1:7" ht="14.25">
      <c r="A179" s="284" t="s">
        <v>449</v>
      </c>
      <c r="B179" s="285">
        <v>35</v>
      </c>
      <c r="C179" s="285">
        <f t="shared" si="8"/>
        <v>17.5</v>
      </c>
      <c r="D179" s="285">
        <f t="shared" si="9"/>
        <v>7</v>
      </c>
      <c r="E179" s="285">
        <f t="shared" si="10"/>
        <v>14</v>
      </c>
      <c r="F179" s="285">
        <f t="shared" si="11"/>
        <v>14</v>
      </c>
      <c r="G179" s="285">
        <v>130</v>
      </c>
    </row>
    <row r="180" spans="1:7" ht="14.25">
      <c r="A180" s="284" t="s">
        <v>450</v>
      </c>
      <c r="B180" s="285">
        <v>25</v>
      </c>
      <c r="C180" s="285">
        <f t="shared" si="8"/>
        <v>12.5</v>
      </c>
      <c r="D180" s="285">
        <f t="shared" si="9"/>
        <v>5</v>
      </c>
      <c r="E180" s="285">
        <f t="shared" si="10"/>
        <v>10</v>
      </c>
      <c r="F180" s="285">
        <f t="shared" si="11"/>
        <v>10</v>
      </c>
      <c r="G180" s="285">
        <v>90</v>
      </c>
    </row>
    <row r="181" spans="1:7" ht="14.25">
      <c r="A181" s="284" t="s">
        <v>451</v>
      </c>
      <c r="B181" s="285">
        <v>32</v>
      </c>
      <c r="C181" s="285">
        <f t="shared" si="8"/>
        <v>16</v>
      </c>
      <c r="D181" s="285">
        <f t="shared" si="9"/>
        <v>6.4</v>
      </c>
      <c r="E181" s="285">
        <f t="shared" si="10"/>
        <v>12.8</v>
      </c>
      <c r="F181" s="285">
        <f t="shared" si="11"/>
        <v>12.8</v>
      </c>
      <c r="G181" s="285">
        <v>82</v>
      </c>
    </row>
    <row r="182" spans="1:7" ht="14.25">
      <c r="A182" s="284" t="s">
        <v>452</v>
      </c>
      <c r="B182" s="285">
        <v>37</v>
      </c>
      <c r="C182" s="285">
        <f t="shared" si="8"/>
        <v>18.5</v>
      </c>
      <c r="D182" s="285">
        <f t="shared" si="9"/>
        <v>7.4</v>
      </c>
      <c r="E182" s="285">
        <f t="shared" si="10"/>
        <v>14.8</v>
      </c>
      <c r="F182" s="285">
        <f t="shared" si="11"/>
        <v>14.8</v>
      </c>
      <c r="G182" s="285">
        <v>103</v>
      </c>
    </row>
    <row r="183" spans="1:7" ht="14.25">
      <c r="A183" s="284" t="s">
        <v>453</v>
      </c>
      <c r="B183" s="285">
        <v>44</v>
      </c>
      <c r="C183" s="285">
        <f t="shared" si="8"/>
        <v>22</v>
      </c>
      <c r="D183" s="285">
        <f t="shared" si="9"/>
        <v>8.8</v>
      </c>
      <c r="E183" s="285">
        <f t="shared" si="10"/>
        <v>17.6</v>
      </c>
      <c r="F183" s="285">
        <f t="shared" si="11"/>
        <v>17.6</v>
      </c>
      <c r="G183" s="285">
        <v>188</v>
      </c>
    </row>
    <row r="184" spans="1:7" ht="14.25">
      <c r="A184" s="284" t="s">
        <v>454</v>
      </c>
      <c r="B184" s="285">
        <v>20</v>
      </c>
      <c r="C184" s="285">
        <f t="shared" si="8"/>
        <v>10</v>
      </c>
      <c r="D184" s="285">
        <f t="shared" si="9"/>
        <v>4</v>
      </c>
      <c r="E184" s="285">
        <f t="shared" si="10"/>
        <v>8</v>
      </c>
      <c r="F184" s="285">
        <f t="shared" si="11"/>
        <v>8</v>
      </c>
      <c r="G184" s="285">
        <v>130</v>
      </c>
    </row>
    <row r="185" spans="1:7" ht="14.25">
      <c r="A185" s="284" t="s">
        <v>455</v>
      </c>
      <c r="B185" s="285">
        <v>25</v>
      </c>
      <c r="C185" s="285">
        <f t="shared" si="8"/>
        <v>12.5</v>
      </c>
      <c r="D185" s="285">
        <f t="shared" si="9"/>
        <v>5</v>
      </c>
      <c r="E185" s="285">
        <f t="shared" si="10"/>
        <v>10</v>
      </c>
      <c r="F185" s="285">
        <f t="shared" si="11"/>
        <v>10</v>
      </c>
      <c r="G185" s="285">
        <v>95</v>
      </c>
    </row>
    <row r="186" spans="1:7" ht="14.25">
      <c r="A186" s="284" t="s">
        <v>547</v>
      </c>
      <c r="B186" s="285">
        <v>26</v>
      </c>
      <c r="C186" s="285">
        <f t="shared" si="8"/>
        <v>13</v>
      </c>
      <c r="D186" s="285">
        <f t="shared" si="9"/>
        <v>5.2</v>
      </c>
      <c r="E186" s="285">
        <f t="shared" si="10"/>
        <v>10.4</v>
      </c>
      <c r="F186" s="285">
        <f t="shared" si="11"/>
        <v>10.4</v>
      </c>
      <c r="G186" s="285">
        <v>118</v>
      </c>
    </row>
    <row r="187" spans="1:7" ht="14.25">
      <c r="A187" s="284" t="s">
        <v>548</v>
      </c>
      <c r="B187" s="285">
        <v>26</v>
      </c>
      <c r="C187" s="285">
        <f t="shared" si="8"/>
        <v>13</v>
      </c>
      <c r="D187" s="285">
        <f t="shared" si="9"/>
        <v>5.2</v>
      </c>
      <c r="E187" s="285">
        <f t="shared" si="10"/>
        <v>10.4</v>
      </c>
      <c r="F187" s="285">
        <f t="shared" si="11"/>
        <v>10.4</v>
      </c>
      <c r="G187" s="285">
        <v>98</v>
      </c>
    </row>
    <row r="188" spans="1:7" ht="14.25">
      <c r="A188" s="284" t="s">
        <v>549</v>
      </c>
      <c r="B188" s="285">
        <v>34</v>
      </c>
      <c r="C188" s="285">
        <f t="shared" si="8"/>
        <v>17</v>
      </c>
      <c r="D188" s="285">
        <f t="shared" si="9"/>
        <v>6.800000000000001</v>
      </c>
      <c r="E188" s="285">
        <f t="shared" si="10"/>
        <v>13.600000000000001</v>
      </c>
      <c r="F188" s="285">
        <f t="shared" si="11"/>
        <v>13.600000000000001</v>
      </c>
      <c r="G188" s="285">
        <v>113</v>
      </c>
    </row>
    <row r="189" spans="1:7" ht="14.25">
      <c r="A189" s="284" t="s">
        <v>550</v>
      </c>
      <c r="B189" s="285">
        <v>26</v>
      </c>
      <c r="C189" s="285">
        <f t="shared" si="8"/>
        <v>13</v>
      </c>
      <c r="D189" s="285">
        <f t="shared" si="9"/>
        <v>5.2</v>
      </c>
      <c r="E189" s="285">
        <f t="shared" si="10"/>
        <v>10.4</v>
      </c>
      <c r="F189" s="285">
        <f t="shared" si="11"/>
        <v>10.4</v>
      </c>
      <c r="G189" s="285">
        <v>110</v>
      </c>
    </row>
    <row r="190" spans="1:7" ht="14.25">
      <c r="A190" s="284" t="s">
        <v>551</v>
      </c>
      <c r="B190" s="285">
        <v>24</v>
      </c>
      <c r="C190" s="285">
        <f t="shared" si="8"/>
        <v>12</v>
      </c>
      <c r="D190" s="285">
        <f t="shared" si="9"/>
        <v>4.800000000000001</v>
      </c>
      <c r="E190" s="285">
        <f t="shared" si="10"/>
        <v>9.600000000000001</v>
      </c>
      <c r="F190" s="285">
        <f t="shared" si="11"/>
        <v>9.600000000000001</v>
      </c>
      <c r="G190" s="285">
        <v>88</v>
      </c>
    </row>
    <row r="191" spans="1:7" ht="14.25">
      <c r="A191" s="284" t="s">
        <v>456</v>
      </c>
      <c r="B191" s="285">
        <v>33</v>
      </c>
      <c r="C191" s="285">
        <f t="shared" si="8"/>
        <v>16.5</v>
      </c>
      <c r="D191" s="285">
        <f t="shared" si="9"/>
        <v>6.6000000000000005</v>
      </c>
      <c r="E191" s="285">
        <f t="shared" si="10"/>
        <v>13.200000000000001</v>
      </c>
      <c r="F191" s="285">
        <f t="shared" si="11"/>
        <v>13.200000000000001</v>
      </c>
      <c r="G191" s="285">
        <v>118</v>
      </c>
    </row>
    <row r="192" spans="1:7" ht="14.25">
      <c r="A192" s="284" t="s">
        <v>552</v>
      </c>
      <c r="B192" s="285">
        <v>37</v>
      </c>
      <c r="C192" s="285">
        <f t="shared" si="8"/>
        <v>18.5</v>
      </c>
      <c r="D192" s="285">
        <f t="shared" si="9"/>
        <v>7.4</v>
      </c>
      <c r="E192" s="285">
        <f t="shared" si="10"/>
        <v>14.8</v>
      </c>
      <c r="F192" s="285">
        <f t="shared" si="11"/>
        <v>14.8</v>
      </c>
      <c r="G192" s="285">
        <v>99</v>
      </c>
    </row>
    <row r="193" spans="1:7" ht="14.25">
      <c r="A193" s="284" t="s">
        <v>457</v>
      </c>
      <c r="B193" s="285">
        <v>45</v>
      </c>
      <c r="C193" s="285">
        <f t="shared" si="8"/>
        <v>22.5</v>
      </c>
      <c r="D193" s="285">
        <f t="shared" si="9"/>
        <v>9</v>
      </c>
      <c r="E193" s="285">
        <f t="shared" si="10"/>
        <v>18</v>
      </c>
      <c r="F193" s="285">
        <f t="shared" si="11"/>
        <v>18</v>
      </c>
      <c r="G193" s="285">
        <v>129</v>
      </c>
    </row>
    <row r="194" spans="1:7" ht="14.25">
      <c r="A194" s="284" t="s">
        <v>553</v>
      </c>
      <c r="B194" s="285">
        <v>43</v>
      </c>
      <c r="C194" s="285">
        <f t="shared" si="8"/>
        <v>21.5</v>
      </c>
      <c r="D194" s="285">
        <f t="shared" si="9"/>
        <v>8.6</v>
      </c>
      <c r="E194" s="285">
        <f t="shared" si="10"/>
        <v>17.2</v>
      </c>
      <c r="F194" s="285">
        <f t="shared" si="11"/>
        <v>17.2</v>
      </c>
      <c r="G194" s="285">
        <v>121</v>
      </c>
    </row>
    <row r="195" spans="1:7" ht="14.25">
      <c r="A195" s="284" t="s">
        <v>458</v>
      </c>
      <c r="B195" s="285">
        <v>26</v>
      </c>
      <c r="C195" s="285">
        <f aca="true" t="shared" si="12" ref="C195:C238">B195*0.5</f>
        <v>13</v>
      </c>
      <c r="D195" s="285">
        <f aca="true" t="shared" si="13" ref="D195:D238">B195*0.2</f>
        <v>5.2</v>
      </c>
      <c r="E195" s="285">
        <f aca="true" t="shared" si="14" ref="E195:E238">B195*0.4</f>
        <v>10.4</v>
      </c>
      <c r="F195" s="285">
        <f aca="true" t="shared" si="15" ref="F195:F238">B195*0.4</f>
        <v>10.4</v>
      </c>
      <c r="G195" s="285">
        <v>120</v>
      </c>
    </row>
    <row r="196" spans="1:7" ht="14.25">
      <c r="A196" s="284" t="s">
        <v>554</v>
      </c>
      <c r="B196" s="285">
        <v>31</v>
      </c>
      <c r="C196" s="285">
        <f t="shared" si="12"/>
        <v>15.5</v>
      </c>
      <c r="D196" s="285">
        <f t="shared" si="13"/>
        <v>6.2</v>
      </c>
      <c r="E196" s="285">
        <f t="shared" si="14"/>
        <v>12.4</v>
      </c>
      <c r="F196" s="285">
        <f t="shared" si="15"/>
        <v>12.4</v>
      </c>
      <c r="G196" s="285">
        <v>94</v>
      </c>
    </row>
    <row r="197" spans="1:7" ht="14.25">
      <c r="A197" s="284" t="s">
        <v>555</v>
      </c>
      <c r="B197" s="285">
        <v>30</v>
      </c>
      <c r="C197" s="285">
        <f t="shared" si="12"/>
        <v>15</v>
      </c>
      <c r="D197" s="285">
        <f t="shared" si="13"/>
        <v>6</v>
      </c>
      <c r="E197" s="285">
        <f t="shared" si="14"/>
        <v>12</v>
      </c>
      <c r="F197" s="285">
        <f t="shared" si="15"/>
        <v>12</v>
      </c>
      <c r="G197" s="285">
        <v>72</v>
      </c>
    </row>
    <row r="198" spans="1:7" ht="14.25">
      <c r="A198" s="284" t="s">
        <v>317</v>
      </c>
      <c r="B198" s="285">
        <v>38</v>
      </c>
      <c r="C198" s="285">
        <f t="shared" si="12"/>
        <v>19</v>
      </c>
      <c r="D198" s="285">
        <f t="shared" si="13"/>
        <v>7.6000000000000005</v>
      </c>
      <c r="E198" s="285">
        <f t="shared" si="14"/>
        <v>15.200000000000001</v>
      </c>
      <c r="F198" s="285">
        <f t="shared" si="15"/>
        <v>15.200000000000001</v>
      </c>
      <c r="G198" s="285">
        <v>134</v>
      </c>
    </row>
    <row r="199" spans="1:7" ht="14.25">
      <c r="A199" s="284" t="s">
        <v>459</v>
      </c>
      <c r="B199" s="285">
        <v>25</v>
      </c>
      <c r="C199" s="285">
        <f t="shared" si="12"/>
        <v>12.5</v>
      </c>
      <c r="D199" s="285">
        <f t="shared" si="13"/>
        <v>5</v>
      </c>
      <c r="E199" s="285">
        <f t="shared" si="14"/>
        <v>10</v>
      </c>
      <c r="F199" s="285">
        <f t="shared" si="15"/>
        <v>10</v>
      </c>
      <c r="G199" s="285">
        <v>75</v>
      </c>
    </row>
    <row r="200" spans="1:7" ht="14.25">
      <c r="A200" s="284" t="s">
        <v>460</v>
      </c>
      <c r="B200" s="285">
        <v>31</v>
      </c>
      <c r="C200" s="285">
        <f t="shared" si="12"/>
        <v>15.5</v>
      </c>
      <c r="D200" s="285">
        <f t="shared" si="13"/>
        <v>6.2</v>
      </c>
      <c r="E200" s="285">
        <f t="shared" si="14"/>
        <v>12.4</v>
      </c>
      <c r="F200" s="285">
        <f t="shared" si="15"/>
        <v>12.4</v>
      </c>
      <c r="G200" s="285">
        <v>140</v>
      </c>
    </row>
    <row r="201" spans="1:7" ht="14.25">
      <c r="A201" s="284" t="s">
        <v>461</v>
      </c>
      <c r="B201" s="285">
        <v>21</v>
      </c>
      <c r="C201" s="285">
        <f t="shared" si="12"/>
        <v>10.5</v>
      </c>
      <c r="D201" s="285">
        <f t="shared" si="13"/>
        <v>4.2</v>
      </c>
      <c r="E201" s="285">
        <f t="shared" si="14"/>
        <v>8.4</v>
      </c>
      <c r="F201" s="285">
        <f t="shared" si="15"/>
        <v>8.4</v>
      </c>
      <c r="G201" s="285">
        <v>67</v>
      </c>
    </row>
    <row r="202" spans="1:7" ht="14.25">
      <c r="A202" s="284" t="s">
        <v>462</v>
      </c>
      <c r="B202" s="285">
        <v>32</v>
      </c>
      <c r="C202" s="285">
        <f t="shared" si="12"/>
        <v>16</v>
      </c>
      <c r="D202" s="285">
        <f t="shared" si="13"/>
        <v>6.4</v>
      </c>
      <c r="E202" s="285">
        <f t="shared" si="14"/>
        <v>12.8</v>
      </c>
      <c r="F202" s="285">
        <f t="shared" si="15"/>
        <v>12.8</v>
      </c>
      <c r="G202" s="285">
        <v>110</v>
      </c>
    </row>
    <row r="203" spans="1:7" ht="14.25">
      <c r="A203" s="284" t="s">
        <v>463</v>
      </c>
      <c r="B203" s="285">
        <v>32</v>
      </c>
      <c r="C203" s="285">
        <f t="shared" si="12"/>
        <v>16</v>
      </c>
      <c r="D203" s="285">
        <f t="shared" si="13"/>
        <v>6.4</v>
      </c>
      <c r="E203" s="285">
        <f t="shared" si="14"/>
        <v>12.8</v>
      </c>
      <c r="F203" s="285">
        <f t="shared" si="15"/>
        <v>12.8</v>
      </c>
      <c r="G203" s="285">
        <v>141</v>
      </c>
    </row>
    <row r="204" spans="1:7" ht="14.25">
      <c r="A204" s="284" t="s">
        <v>464</v>
      </c>
      <c r="B204" s="285">
        <v>26</v>
      </c>
      <c r="C204" s="285">
        <f t="shared" si="12"/>
        <v>13</v>
      </c>
      <c r="D204" s="285">
        <f t="shared" si="13"/>
        <v>5.2</v>
      </c>
      <c r="E204" s="285">
        <f t="shared" si="14"/>
        <v>10.4</v>
      </c>
      <c r="F204" s="285">
        <f t="shared" si="15"/>
        <v>10.4</v>
      </c>
      <c r="G204" s="285">
        <v>120</v>
      </c>
    </row>
    <row r="205" spans="1:7" ht="14.25">
      <c r="A205" s="284" t="s">
        <v>465</v>
      </c>
      <c r="B205" s="285">
        <v>27</v>
      </c>
      <c r="C205" s="285">
        <f t="shared" si="12"/>
        <v>13.5</v>
      </c>
      <c r="D205" s="285">
        <f t="shared" si="13"/>
        <v>5.4</v>
      </c>
      <c r="E205" s="285">
        <f t="shared" si="14"/>
        <v>10.8</v>
      </c>
      <c r="F205" s="285">
        <f t="shared" si="15"/>
        <v>10.8</v>
      </c>
      <c r="G205" s="285">
        <v>80</v>
      </c>
    </row>
    <row r="206" spans="1:7" ht="14.25">
      <c r="A206" s="284" t="s">
        <v>466</v>
      </c>
      <c r="B206" s="285">
        <v>26</v>
      </c>
      <c r="C206" s="285">
        <f t="shared" si="12"/>
        <v>13</v>
      </c>
      <c r="D206" s="285">
        <f t="shared" si="13"/>
        <v>5.2</v>
      </c>
      <c r="E206" s="285">
        <f t="shared" si="14"/>
        <v>10.4</v>
      </c>
      <c r="F206" s="285">
        <f t="shared" si="15"/>
        <v>10.4</v>
      </c>
      <c r="G206" s="285">
        <v>36</v>
      </c>
    </row>
    <row r="207" spans="1:7" ht="14.25">
      <c r="A207" s="284" t="s">
        <v>556</v>
      </c>
      <c r="B207" s="285">
        <v>45</v>
      </c>
      <c r="C207" s="285">
        <f t="shared" si="12"/>
        <v>22.5</v>
      </c>
      <c r="D207" s="285">
        <f t="shared" si="13"/>
        <v>9</v>
      </c>
      <c r="E207" s="285">
        <f t="shared" si="14"/>
        <v>18</v>
      </c>
      <c r="F207" s="285">
        <f t="shared" si="15"/>
        <v>18</v>
      </c>
      <c r="G207" s="285">
        <v>164</v>
      </c>
    </row>
    <row r="208" spans="1:7" ht="14.25">
      <c r="A208" s="284" t="s">
        <v>467</v>
      </c>
      <c r="B208" s="285">
        <v>39</v>
      </c>
      <c r="C208" s="285">
        <f t="shared" si="12"/>
        <v>19.5</v>
      </c>
      <c r="D208" s="285">
        <f t="shared" si="13"/>
        <v>7.800000000000001</v>
      </c>
      <c r="E208" s="285">
        <f t="shared" si="14"/>
        <v>15.600000000000001</v>
      </c>
      <c r="F208" s="285">
        <f t="shared" si="15"/>
        <v>15.600000000000001</v>
      </c>
      <c r="G208" s="285">
        <v>151</v>
      </c>
    </row>
    <row r="209" spans="1:7" ht="14.25">
      <c r="A209" s="284" t="s">
        <v>468</v>
      </c>
      <c r="B209" s="285">
        <v>20</v>
      </c>
      <c r="C209" s="285">
        <f t="shared" si="12"/>
        <v>10</v>
      </c>
      <c r="D209" s="285">
        <f t="shared" si="13"/>
        <v>4</v>
      </c>
      <c r="E209" s="285">
        <f t="shared" si="14"/>
        <v>8</v>
      </c>
      <c r="F209" s="285">
        <f t="shared" si="15"/>
        <v>8</v>
      </c>
      <c r="G209" s="285">
        <v>97</v>
      </c>
    </row>
    <row r="210" spans="1:7" ht="14.25">
      <c r="A210" s="284" t="s">
        <v>557</v>
      </c>
      <c r="B210" s="288">
        <v>29</v>
      </c>
      <c r="C210" s="285">
        <f t="shared" si="12"/>
        <v>14.5</v>
      </c>
      <c r="D210" s="285">
        <f t="shared" si="13"/>
        <v>5.800000000000001</v>
      </c>
      <c r="E210" s="285">
        <f t="shared" si="14"/>
        <v>11.600000000000001</v>
      </c>
      <c r="F210" s="285">
        <f t="shared" si="15"/>
        <v>11.600000000000001</v>
      </c>
      <c r="G210" s="288">
        <v>92</v>
      </c>
    </row>
    <row r="211" spans="1:7" ht="14.25">
      <c r="A211" s="284" t="s">
        <v>558</v>
      </c>
      <c r="B211" s="288">
        <v>35</v>
      </c>
      <c r="C211" s="285">
        <f t="shared" si="12"/>
        <v>17.5</v>
      </c>
      <c r="D211" s="285">
        <f t="shared" si="13"/>
        <v>7</v>
      </c>
      <c r="E211" s="285">
        <f t="shared" si="14"/>
        <v>14</v>
      </c>
      <c r="F211" s="285">
        <f t="shared" si="15"/>
        <v>14</v>
      </c>
      <c r="G211" s="288">
        <v>80</v>
      </c>
    </row>
    <row r="212" spans="1:7" ht="14.25">
      <c r="A212" s="284" t="s">
        <v>559</v>
      </c>
      <c r="B212" s="285">
        <v>33</v>
      </c>
      <c r="C212" s="285">
        <f t="shared" si="12"/>
        <v>16.5</v>
      </c>
      <c r="D212" s="285">
        <f t="shared" si="13"/>
        <v>6.6000000000000005</v>
      </c>
      <c r="E212" s="285">
        <f t="shared" si="14"/>
        <v>13.200000000000001</v>
      </c>
      <c r="F212" s="285">
        <f t="shared" si="15"/>
        <v>13.200000000000001</v>
      </c>
      <c r="G212" s="285">
        <v>78</v>
      </c>
    </row>
    <row r="213" spans="1:7" ht="14.25">
      <c r="A213" s="284" t="s">
        <v>469</v>
      </c>
      <c r="B213" s="285">
        <v>27</v>
      </c>
      <c r="C213" s="285">
        <f t="shared" si="12"/>
        <v>13.5</v>
      </c>
      <c r="D213" s="285">
        <f t="shared" si="13"/>
        <v>5.4</v>
      </c>
      <c r="E213" s="285">
        <f t="shared" si="14"/>
        <v>10.8</v>
      </c>
      <c r="F213" s="285">
        <f t="shared" si="15"/>
        <v>10.8</v>
      </c>
      <c r="G213" s="285">
        <v>80</v>
      </c>
    </row>
    <row r="214" spans="1:7" ht="14.25">
      <c r="A214" s="284" t="s">
        <v>470</v>
      </c>
      <c r="B214" s="285">
        <v>27</v>
      </c>
      <c r="C214" s="285">
        <f t="shared" si="12"/>
        <v>13.5</v>
      </c>
      <c r="D214" s="285">
        <f t="shared" si="13"/>
        <v>5.4</v>
      </c>
      <c r="E214" s="285">
        <f t="shared" si="14"/>
        <v>10.8</v>
      </c>
      <c r="F214" s="285">
        <f t="shared" si="15"/>
        <v>10.8</v>
      </c>
      <c r="G214" s="285">
        <v>108</v>
      </c>
    </row>
    <row r="215" spans="1:7" ht="14.25">
      <c r="A215" s="284" t="s">
        <v>471</v>
      </c>
      <c r="B215" s="285">
        <v>27</v>
      </c>
      <c r="C215" s="285">
        <f t="shared" si="12"/>
        <v>13.5</v>
      </c>
      <c r="D215" s="285">
        <f t="shared" si="13"/>
        <v>5.4</v>
      </c>
      <c r="E215" s="285">
        <f t="shared" si="14"/>
        <v>10.8</v>
      </c>
      <c r="F215" s="285">
        <f t="shared" si="15"/>
        <v>10.8</v>
      </c>
      <c r="G215" s="285">
        <v>130</v>
      </c>
    </row>
    <row r="216" spans="1:7" ht="14.25">
      <c r="A216" s="284" t="s">
        <v>472</v>
      </c>
      <c r="B216" s="285">
        <v>30</v>
      </c>
      <c r="C216" s="285">
        <f t="shared" si="12"/>
        <v>15</v>
      </c>
      <c r="D216" s="285">
        <f t="shared" si="13"/>
        <v>6</v>
      </c>
      <c r="E216" s="285">
        <f t="shared" si="14"/>
        <v>12</v>
      </c>
      <c r="F216" s="285">
        <f t="shared" si="15"/>
        <v>12</v>
      </c>
      <c r="G216" s="285">
        <v>85</v>
      </c>
    </row>
    <row r="217" spans="1:7" ht="14.25">
      <c r="A217" s="284" t="s">
        <v>473</v>
      </c>
      <c r="B217" s="285">
        <v>25</v>
      </c>
      <c r="C217" s="285">
        <f t="shared" si="12"/>
        <v>12.5</v>
      </c>
      <c r="D217" s="285">
        <f t="shared" si="13"/>
        <v>5</v>
      </c>
      <c r="E217" s="285">
        <f t="shared" si="14"/>
        <v>10</v>
      </c>
      <c r="F217" s="285">
        <f t="shared" si="15"/>
        <v>10</v>
      </c>
      <c r="G217" s="285">
        <v>75</v>
      </c>
    </row>
    <row r="218" spans="1:7" ht="14.25">
      <c r="A218" s="284" t="s">
        <v>474</v>
      </c>
      <c r="B218" s="285">
        <v>30</v>
      </c>
      <c r="C218" s="285">
        <f t="shared" si="12"/>
        <v>15</v>
      </c>
      <c r="D218" s="285">
        <f t="shared" si="13"/>
        <v>6</v>
      </c>
      <c r="E218" s="285">
        <f t="shared" si="14"/>
        <v>12</v>
      </c>
      <c r="F218" s="285">
        <f t="shared" si="15"/>
        <v>12</v>
      </c>
      <c r="G218" s="285">
        <v>70</v>
      </c>
    </row>
    <row r="219" spans="1:7" ht="14.25">
      <c r="A219" s="284" t="s">
        <v>475</v>
      </c>
      <c r="B219" s="285">
        <v>25</v>
      </c>
      <c r="C219" s="285">
        <f t="shared" si="12"/>
        <v>12.5</v>
      </c>
      <c r="D219" s="285">
        <f t="shared" si="13"/>
        <v>5</v>
      </c>
      <c r="E219" s="285">
        <f t="shared" si="14"/>
        <v>10</v>
      </c>
      <c r="F219" s="285">
        <f t="shared" si="15"/>
        <v>10</v>
      </c>
      <c r="G219" s="285">
        <v>60</v>
      </c>
    </row>
    <row r="220" spans="1:7" ht="14.25">
      <c r="A220" s="284" t="s">
        <v>476</v>
      </c>
      <c r="B220" s="285">
        <v>43</v>
      </c>
      <c r="C220" s="285">
        <f t="shared" si="12"/>
        <v>21.5</v>
      </c>
      <c r="D220" s="285">
        <f t="shared" si="13"/>
        <v>8.6</v>
      </c>
      <c r="E220" s="285">
        <f t="shared" si="14"/>
        <v>17.2</v>
      </c>
      <c r="F220" s="285">
        <f t="shared" si="15"/>
        <v>17.2</v>
      </c>
      <c r="G220" s="285">
        <v>160</v>
      </c>
    </row>
    <row r="221" spans="1:7" ht="14.25">
      <c r="A221" s="284" t="s">
        <v>477</v>
      </c>
      <c r="B221" s="285">
        <v>40</v>
      </c>
      <c r="C221" s="285">
        <f t="shared" si="12"/>
        <v>20</v>
      </c>
      <c r="D221" s="285">
        <f t="shared" si="13"/>
        <v>8</v>
      </c>
      <c r="E221" s="285">
        <f t="shared" si="14"/>
        <v>16</v>
      </c>
      <c r="F221" s="285">
        <f t="shared" si="15"/>
        <v>16</v>
      </c>
      <c r="G221" s="285">
        <v>207</v>
      </c>
    </row>
    <row r="222" spans="1:7" ht="14.25">
      <c r="A222" s="284" t="s">
        <v>478</v>
      </c>
      <c r="B222" s="285">
        <v>35</v>
      </c>
      <c r="C222" s="285">
        <f t="shared" si="12"/>
        <v>17.5</v>
      </c>
      <c r="D222" s="285">
        <f t="shared" si="13"/>
        <v>7</v>
      </c>
      <c r="E222" s="285">
        <f t="shared" si="14"/>
        <v>14</v>
      </c>
      <c r="F222" s="285">
        <f t="shared" si="15"/>
        <v>14</v>
      </c>
      <c r="G222" s="285">
        <v>145</v>
      </c>
    </row>
    <row r="223" spans="1:7" ht="14.25">
      <c r="A223" s="284" t="s">
        <v>560</v>
      </c>
      <c r="B223" s="285">
        <v>47</v>
      </c>
      <c r="C223" s="285">
        <f t="shared" si="12"/>
        <v>23.5</v>
      </c>
      <c r="D223" s="285">
        <f t="shared" si="13"/>
        <v>9.4</v>
      </c>
      <c r="E223" s="285">
        <f t="shared" si="14"/>
        <v>18.8</v>
      </c>
      <c r="F223" s="285">
        <f t="shared" si="15"/>
        <v>18.8</v>
      </c>
      <c r="G223" s="285">
        <v>122</v>
      </c>
    </row>
    <row r="224" spans="1:7" ht="14.25">
      <c r="A224" s="284" t="s">
        <v>561</v>
      </c>
      <c r="B224" s="285">
        <v>40</v>
      </c>
      <c r="C224" s="285">
        <f t="shared" si="12"/>
        <v>20</v>
      </c>
      <c r="D224" s="285">
        <f t="shared" si="13"/>
        <v>8</v>
      </c>
      <c r="E224" s="285">
        <f t="shared" si="14"/>
        <v>16</v>
      </c>
      <c r="F224" s="285">
        <f t="shared" si="15"/>
        <v>16</v>
      </c>
      <c r="G224" s="285">
        <v>206</v>
      </c>
    </row>
    <row r="225" spans="1:7" ht="14.25">
      <c r="A225" s="284" t="s">
        <v>562</v>
      </c>
      <c r="B225" s="285">
        <v>40</v>
      </c>
      <c r="C225" s="285">
        <f t="shared" si="12"/>
        <v>20</v>
      </c>
      <c r="D225" s="285">
        <f t="shared" si="13"/>
        <v>8</v>
      </c>
      <c r="E225" s="285">
        <f t="shared" si="14"/>
        <v>16</v>
      </c>
      <c r="F225" s="285">
        <f t="shared" si="15"/>
        <v>16</v>
      </c>
      <c r="G225" s="285">
        <v>130</v>
      </c>
    </row>
    <row r="226" spans="1:7" ht="14.25">
      <c r="A226" s="284" t="s">
        <v>563</v>
      </c>
      <c r="B226" s="285">
        <v>47</v>
      </c>
      <c r="C226" s="285">
        <f t="shared" si="12"/>
        <v>23.5</v>
      </c>
      <c r="D226" s="285">
        <f t="shared" si="13"/>
        <v>9.4</v>
      </c>
      <c r="E226" s="285">
        <f t="shared" si="14"/>
        <v>18.8</v>
      </c>
      <c r="F226" s="285">
        <f t="shared" si="15"/>
        <v>18.8</v>
      </c>
      <c r="G226" s="285">
        <v>136</v>
      </c>
    </row>
    <row r="227" spans="1:7" ht="14.25">
      <c r="A227" s="284" t="s">
        <v>564</v>
      </c>
      <c r="B227" s="285">
        <v>40</v>
      </c>
      <c r="C227" s="285">
        <f t="shared" si="12"/>
        <v>20</v>
      </c>
      <c r="D227" s="285">
        <f t="shared" si="13"/>
        <v>8</v>
      </c>
      <c r="E227" s="285">
        <f t="shared" si="14"/>
        <v>16</v>
      </c>
      <c r="F227" s="285">
        <f t="shared" si="15"/>
        <v>16</v>
      </c>
      <c r="G227" s="285">
        <v>153</v>
      </c>
    </row>
    <row r="228" spans="1:7" ht="14.25">
      <c r="A228" s="284" t="s">
        <v>565</v>
      </c>
      <c r="B228" s="285">
        <v>40</v>
      </c>
      <c r="C228" s="285">
        <f t="shared" si="12"/>
        <v>20</v>
      </c>
      <c r="D228" s="285">
        <f t="shared" si="13"/>
        <v>8</v>
      </c>
      <c r="E228" s="285">
        <f t="shared" si="14"/>
        <v>16</v>
      </c>
      <c r="F228" s="285">
        <f t="shared" si="15"/>
        <v>16</v>
      </c>
      <c r="G228" s="285">
        <v>102</v>
      </c>
    </row>
    <row r="229" spans="1:7" ht="14.25">
      <c r="A229" s="284" t="s">
        <v>566</v>
      </c>
      <c r="B229" s="285">
        <v>40</v>
      </c>
      <c r="C229" s="285">
        <f t="shared" si="12"/>
        <v>20</v>
      </c>
      <c r="D229" s="285">
        <f t="shared" si="13"/>
        <v>8</v>
      </c>
      <c r="E229" s="285">
        <f t="shared" si="14"/>
        <v>16</v>
      </c>
      <c r="F229" s="285">
        <f t="shared" si="15"/>
        <v>16</v>
      </c>
      <c r="G229" s="285">
        <v>215</v>
      </c>
    </row>
    <row r="230" spans="1:7" ht="14.25">
      <c r="A230" s="284" t="s">
        <v>567</v>
      </c>
      <c r="B230" s="285">
        <v>40</v>
      </c>
      <c r="C230" s="285">
        <f t="shared" si="12"/>
        <v>20</v>
      </c>
      <c r="D230" s="285">
        <f t="shared" si="13"/>
        <v>8</v>
      </c>
      <c r="E230" s="285">
        <f t="shared" si="14"/>
        <v>16</v>
      </c>
      <c r="F230" s="285">
        <f t="shared" si="15"/>
        <v>16</v>
      </c>
      <c r="G230" s="285">
        <v>110</v>
      </c>
    </row>
    <row r="231" spans="1:7" ht="14.25">
      <c r="A231" s="284" t="s">
        <v>568</v>
      </c>
      <c r="B231" s="285">
        <v>47</v>
      </c>
      <c r="C231" s="285">
        <f t="shared" si="12"/>
        <v>23.5</v>
      </c>
      <c r="D231" s="285">
        <f t="shared" si="13"/>
        <v>9.4</v>
      </c>
      <c r="E231" s="285">
        <f t="shared" si="14"/>
        <v>18.8</v>
      </c>
      <c r="F231" s="285">
        <f t="shared" si="15"/>
        <v>18.8</v>
      </c>
      <c r="G231" s="285">
        <v>205</v>
      </c>
    </row>
    <row r="232" spans="1:7" ht="14.25">
      <c r="A232" s="289" t="s">
        <v>569</v>
      </c>
      <c r="B232" s="285">
        <v>40</v>
      </c>
      <c r="C232" s="285">
        <f t="shared" si="12"/>
        <v>20</v>
      </c>
      <c r="D232" s="285">
        <f t="shared" si="13"/>
        <v>8</v>
      </c>
      <c r="E232" s="285">
        <f t="shared" si="14"/>
        <v>16</v>
      </c>
      <c r="F232" s="285">
        <f t="shared" si="15"/>
        <v>16</v>
      </c>
      <c r="G232" s="285">
        <v>102</v>
      </c>
    </row>
    <row r="233" spans="1:7" ht="14.25">
      <c r="A233" s="284" t="s">
        <v>570</v>
      </c>
      <c r="B233" s="285">
        <v>47</v>
      </c>
      <c r="C233" s="285">
        <f t="shared" si="12"/>
        <v>23.5</v>
      </c>
      <c r="D233" s="285">
        <f t="shared" si="13"/>
        <v>9.4</v>
      </c>
      <c r="E233" s="285">
        <f t="shared" si="14"/>
        <v>18.8</v>
      </c>
      <c r="F233" s="285">
        <f t="shared" si="15"/>
        <v>18.8</v>
      </c>
      <c r="G233" s="285">
        <v>160</v>
      </c>
    </row>
    <row r="234" spans="1:7" ht="14.25">
      <c r="A234" s="284" t="s">
        <v>571</v>
      </c>
      <c r="B234" s="285">
        <v>35</v>
      </c>
      <c r="C234" s="285">
        <f t="shared" si="12"/>
        <v>17.5</v>
      </c>
      <c r="D234" s="285">
        <f t="shared" si="13"/>
        <v>7</v>
      </c>
      <c r="E234" s="285">
        <f t="shared" si="14"/>
        <v>14</v>
      </c>
      <c r="F234" s="285">
        <f t="shared" si="15"/>
        <v>14</v>
      </c>
      <c r="G234" s="285">
        <v>119</v>
      </c>
    </row>
    <row r="235" spans="1:7" ht="14.25">
      <c r="A235" s="284" t="s">
        <v>479</v>
      </c>
      <c r="B235" s="285">
        <v>30</v>
      </c>
      <c r="C235" s="285">
        <f t="shared" si="12"/>
        <v>15</v>
      </c>
      <c r="D235" s="285">
        <f t="shared" si="13"/>
        <v>6</v>
      </c>
      <c r="E235" s="285">
        <f t="shared" si="14"/>
        <v>12</v>
      </c>
      <c r="F235" s="285">
        <f t="shared" si="15"/>
        <v>12</v>
      </c>
      <c r="G235" s="285">
        <v>86</v>
      </c>
    </row>
    <row r="236" spans="1:7" ht="14.25">
      <c r="A236" s="284" t="s">
        <v>480</v>
      </c>
      <c r="B236" s="285">
        <v>22</v>
      </c>
      <c r="C236" s="285">
        <f t="shared" si="12"/>
        <v>11</v>
      </c>
      <c r="D236" s="285">
        <f t="shared" si="13"/>
        <v>4.4</v>
      </c>
      <c r="E236" s="285">
        <f t="shared" si="14"/>
        <v>8.8</v>
      </c>
      <c r="F236" s="285">
        <f t="shared" si="15"/>
        <v>8.8</v>
      </c>
      <c r="G236" s="285">
        <v>109</v>
      </c>
    </row>
    <row r="237" spans="1:7" s="165" customFormat="1" ht="14.25">
      <c r="A237" s="284" t="s">
        <v>481</v>
      </c>
      <c r="B237" s="285">
        <v>24</v>
      </c>
      <c r="C237" s="285">
        <f t="shared" si="12"/>
        <v>12</v>
      </c>
      <c r="D237" s="285">
        <f t="shared" si="13"/>
        <v>4.800000000000001</v>
      </c>
      <c r="E237" s="285">
        <f t="shared" si="14"/>
        <v>9.600000000000001</v>
      </c>
      <c r="F237" s="285">
        <f t="shared" si="15"/>
        <v>9.600000000000001</v>
      </c>
      <c r="G237" s="285">
        <v>52</v>
      </c>
    </row>
    <row r="238" spans="1:7" s="165" customFormat="1" ht="14.25">
      <c r="A238" s="284" t="s">
        <v>318</v>
      </c>
      <c r="B238" s="285">
        <v>32</v>
      </c>
      <c r="C238" s="285">
        <f t="shared" si="12"/>
        <v>16</v>
      </c>
      <c r="D238" s="285">
        <f t="shared" si="13"/>
        <v>6.4</v>
      </c>
      <c r="E238" s="285">
        <f t="shared" si="14"/>
        <v>12.8</v>
      </c>
      <c r="F238" s="285">
        <f t="shared" si="15"/>
        <v>12.8</v>
      </c>
      <c r="G238" s="285">
        <v>90</v>
      </c>
    </row>
  </sheetData>
  <sheetProtection password="95AC" sheet="1"/>
  <mergeCells count="2">
    <mergeCell ref="B5:C5"/>
    <mergeCell ref="D5:F5"/>
  </mergeCells>
  <printOptions horizontalCentered="1"/>
  <pageMargins left="0.7874015748031497" right="0" top="0.7874015748031497" bottom="0.984251968503937" header="0.5118110236220472" footer="0.5118110236220472"/>
  <pageSetup fitToHeight="5" fitToWidth="1" horizontalDpi="600" verticalDpi="600" orientation="portrait" paperSize="9" scale="63" r:id="rId1"/>
  <headerFooter alignWithMargins="0">
    <oddFooter>&amp;L&amp;8Investitions- und Förderbank Niedersachsen - NBank  Günther-Wagner-Allee 12 -16   30177 Hannover   
Telefon 0511.30031-333   Telefax 0511.30031-11333   beratung@nbank   www.nbank.de&amp;R&amp;8Stand: 31.07.2012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Reisekostenabrechnung</dc:title>
  <dc:subject/>
  <dc:creator>maik.schreiber@nbank.de</dc:creator>
  <cp:keywords/>
  <dc:description/>
  <cp:lastModifiedBy>Westphal, Monika</cp:lastModifiedBy>
  <cp:lastPrinted>2014-03-28T09:50:14Z</cp:lastPrinted>
  <dcterms:created xsi:type="dcterms:W3CDTF">2008-02-15T08:56:04Z</dcterms:created>
  <dcterms:modified xsi:type="dcterms:W3CDTF">2014-03-28T12:20:01Z</dcterms:modified>
  <cp:category>vgl Tickets 2011091212000132;2011052612000435</cp:category>
  <cp:version/>
  <cp:contentType/>
  <cp:contentStatus/>
</cp:coreProperties>
</file>