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Internet Redakteure\ZW-ZAM_Programmseiten\NeueFP_2014-2020\00_Übergreifende Dokumente\"/>
    </mc:Choice>
  </mc:AlternateContent>
  <workbookProtection workbookPassword="95AC" lockStructure="1"/>
  <bookViews>
    <workbookView xWindow="0" yWindow="0" windowWidth="19200" windowHeight="11460"/>
  </bookViews>
  <sheets>
    <sheet name="Reisekosten Inland" sheetId="6" r:id="rId1"/>
    <sheet name="Reisekosten Inland (NR)" sheetId="5" state="hidden" r:id="rId2"/>
    <sheet name="Reisekosten Ausland" sheetId="7" r:id="rId3"/>
    <sheet name="Reisekosten Ausland (NR)" sheetId="9" state="hidden" r:id="rId4"/>
    <sheet name="Länderübersicht" sheetId="8" r:id="rId5"/>
  </sheets>
  <definedNames>
    <definedName name="Beförderungsmittel">#REF!</definedName>
    <definedName name="_xlnm.Print_Area" localSheetId="2">'Reisekosten Ausland'!$A$1:$Z$31</definedName>
    <definedName name="_xlnm.Print_Area" localSheetId="3">'Reisekosten Ausland (NR)'!$A$1:$AJ$16</definedName>
    <definedName name="_xlnm.Print_Area" localSheetId="0">'Reisekosten Inland'!$A$1:$Y$30</definedName>
    <definedName name="_xlnm.Print_Area" localSheetId="1">'Reisekosten Inland (NR)'!$A$1:$AH$16</definedName>
    <definedName name="Essen">'Reisekosten Inland (NR)'!$C$100</definedName>
    <definedName name="Land">Länderübersicht!$A$7:$A$233</definedName>
    <definedName name="Länderliste">#REF!</definedName>
    <definedName name="Tage">'Reisekosten Inland (NR)'!$B$100:$B$103</definedName>
    <definedName name="tageausl">'Reisekosten Ausland (NR)'!$B$100:$B$103</definedName>
    <definedName name="Verpflegung">#REF!</definedName>
    <definedName name="Wegstreckenentschädigung">#REF!</definedName>
  </definedNames>
  <calcPr calcId="162913"/>
</workbook>
</file>

<file path=xl/calcChain.xml><?xml version="1.0" encoding="utf-8"?>
<calcChain xmlns="http://schemas.openxmlformats.org/spreadsheetml/2006/main">
  <c r="Y11" i="5" l="1"/>
  <c r="Y12" i="5"/>
  <c r="S12" i="6"/>
  <c r="Y13" i="5"/>
  <c r="Y14" i="5"/>
  <c r="S14" i="6"/>
  <c r="Y15" i="5"/>
  <c r="AA16" i="9"/>
  <c r="F123" i="8"/>
  <c r="E123" i="8"/>
  <c r="D123" i="8"/>
  <c r="F10" i="8"/>
  <c r="E10" i="8"/>
  <c r="D10" i="8"/>
  <c r="D191" i="8"/>
  <c r="E191" i="8"/>
  <c r="F191" i="8"/>
  <c r="D163" i="8"/>
  <c r="E163" i="8"/>
  <c r="F163" i="8"/>
  <c r="D41" i="8"/>
  <c r="E41" i="8"/>
  <c r="F41" i="8"/>
  <c r="F232" i="8"/>
  <c r="E232" i="8"/>
  <c r="D232" i="8"/>
  <c r="F231" i="8"/>
  <c r="E231" i="8"/>
  <c r="D231" i="8"/>
  <c r="F230" i="8"/>
  <c r="E230" i="8"/>
  <c r="D230" i="8"/>
  <c r="F229" i="8"/>
  <c r="E229" i="8"/>
  <c r="D229" i="8"/>
  <c r="F228" i="8"/>
  <c r="E228" i="8"/>
  <c r="D228" i="8"/>
  <c r="F227" i="8"/>
  <c r="E227" i="8"/>
  <c r="D227" i="8"/>
  <c r="F226" i="8"/>
  <c r="E226" i="8"/>
  <c r="D226" i="8"/>
  <c r="F225" i="8"/>
  <c r="E225" i="8"/>
  <c r="D225" i="8"/>
  <c r="F224" i="8"/>
  <c r="E224" i="8"/>
  <c r="D224" i="8"/>
  <c r="F223" i="8"/>
  <c r="E223" i="8"/>
  <c r="D223" i="8"/>
  <c r="F222" i="8"/>
  <c r="E222" i="8"/>
  <c r="D222" i="8"/>
  <c r="F221" i="8"/>
  <c r="E221" i="8"/>
  <c r="D221" i="8"/>
  <c r="F220" i="8"/>
  <c r="E220" i="8"/>
  <c r="D220" i="8"/>
  <c r="F219" i="8"/>
  <c r="E219" i="8"/>
  <c r="D219" i="8"/>
  <c r="F218" i="8"/>
  <c r="E218" i="8"/>
  <c r="D218" i="8"/>
  <c r="F217" i="8"/>
  <c r="E217" i="8"/>
  <c r="D217" i="8"/>
  <c r="F216" i="8"/>
  <c r="E216" i="8"/>
  <c r="D216" i="8"/>
  <c r="F215" i="8"/>
  <c r="E215" i="8"/>
  <c r="D215" i="8"/>
  <c r="F214" i="8"/>
  <c r="E214" i="8"/>
  <c r="D214" i="8"/>
  <c r="F213" i="8"/>
  <c r="E213" i="8"/>
  <c r="D213" i="8"/>
  <c r="F212" i="8"/>
  <c r="E212" i="8"/>
  <c r="D212" i="8"/>
  <c r="F211" i="8"/>
  <c r="E211" i="8"/>
  <c r="D211" i="8"/>
  <c r="F210" i="8"/>
  <c r="E210" i="8"/>
  <c r="D210" i="8"/>
  <c r="F209" i="8"/>
  <c r="E209" i="8"/>
  <c r="D209" i="8"/>
  <c r="F208" i="8"/>
  <c r="E208" i="8"/>
  <c r="D208" i="8"/>
  <c r="F207" i="8"/>
  <c r="E207" i="8"/>
  <c r="D207" i="8"/>
  <c r="F206" i="8"/>
  <c r="E206" i="8"/>
  <c r="D206" i="8"/>
  <c r="F205" i="8"/>
  <c r="E205" i="8"/>
  <c r="D205" i="8"/>
  <c r="F204" i="8"/>
  <c r="E204" i="8"/>
  <c r="D204" i="8"/>
  <c r="F203" i="8"/>
  <c r="E203" i="8"/>
  <c r="D203" i="8"/>
  <c r="F202" i="8"/>
  <c r="E202" i="8"/>
  <c r="D202" i="8"/>
  <c r="F201" i="8"/>
  <c r="E201" i="8"/>
  <c r="D201" i="8"/>
  <c r="F200" i="8"/>
  <c r="E200" i="8"/>
  <c r="D200" i="8"/>
  <c r="F199" i="8"/>
  <c r="E199" i="8"/>
  <c r="D199" i="8"/>
  <c r="F198" i="8"/>
  <c r="E198" i="8"/>
  <c r="D198" i="8"/>
  <c r="F197" i="8"/>
  <c r="E197" i="8"/>
  <c r="D197" i="8"/>
  <c r="F196" i="8"/>
  <c r="E196" i="8"/>
  <c r="D196" i="8"/>
  <c r="F195" i="8"/>
  <c r="E195" i="8"/>
  <c r="D195" i="8"/>
  <c r="F194" i="8"/>
  <c r="E194" i="8"/>
  <c r="D194" i="8"/>
  <c r="F193" i="8"/>
  <c r="E193" i="8"/>
  <c r="D193" i="8"/>
  <c r="F192" i="8"/>
  <c r="E192" i="8"/>
  <c r="D192" i="8"/>
  <c r="F190" i="8"/>
  <c r="E190" i="8"/>
  <c r="D190" i="8"/>
  <c r="F189" i="8"/>
  <c r="E189" i="8"/>
  <c r="D189" i="8"/>
  <c r="F188" i="8"/>
  <c r="E188" i="8"/>
  <c r="D188" i="8"/>
  <c r="F187" i="8"/>
  <c r="E187" i="8"/>
  <c r="D187" i="8"/>
  <c r="F186" i="8"/>
  <c r="E186" i="8"/>
  <c r="D186" i="8"/>
  <c r="F185" i="8"/>
  <c r="E185" i="8"/>
  <c r="D185" i="8"/>
  <c r="F184" i="8"/>
  <c r="E184" i="8"/>
  <c r="D184" i="8"/>
  <c r="F183" i="8"/>
  <c r="E183" i="8"/>
  <c r="D183" i="8"/>
  <c r="F182" i="8"/>
  <c r="E182" i="8"/>
  <c r="D182" i="8"/>
  <c r="F181" i="8"/>
  <c r="E181" i="8"/>
  <c r="D181" i="8"/>
  <c r="F180" i="8"/>
  <c r="E180" i="8"/>
  <c r="D180" i="8"/>
  <c r="F179" i="8"/>
  <c r="E179" i="8"/>
  <c r="D179" i="8"/>
  <c r="F178" i="8"/>
  <c r="E178" i="8"/>
  <c r="D178" i="8"/>
  <c r="F177" i="8"/>
  <c r="E177" i="8"/>
  <c r="D177" i="8"/>
  <c r="F176" i="8"/>
  <c r="E176" i="8"/>
  <c r="D176" i="8"/>
  <c r="F175" i="8"/>
  <c r="E175" i="8"/>
  <c r="D175" i="8"/>
  <c r="F174" i="8"/>
  <c r="E174" i="8"/>
  <c r="D174" i="8"/>
  <c r="F173" i="8"/>
  <c r="E173" i="8"/>
  <c r="D173" i="8"/>
  <c r="F172" i="8"/>
  <c r="E172" i="8"/>
  <c r="D172" i="8"/>
  <c r="F171" i="8"/>
  <c r="E171" i="8"/>
  <c r="D171" i="8"/>
  <c r="F170" i="8"/>
  <c r="E170" i="8"/>
  <c r="D170" i="8"/>
  <c r="F169" i="8"/>
  <c r="E169" i="8"/>
  <c r="D169" i="8"/>
  <c r="F168" i="8"/>
  <c r="E168" i="8"/>
  <c r="D168" i="8"/>
  <c r="F167" i="8"/>
  <c r="E167" i="8"/>
  <c r="D167" i="8"/>
  <c r="F166" i="8"/>
  <c r="E166" i="8"/>
  <c r="D166" i="8"/>
  <c r="F165" i="8"/>
  <c r="E165" i="8"/>
  <c r="D165" i="8"/>
  <c r="F164" i="8"/>
  <c r="E164" i="8"/>
  <c r="D164" i="8"/>
  <c r="F162" i="8"/>
  <c r="E162" i="8"/>
  <c r="D162" i="8"/>
  <c r="F161" i="8"/>
  <c r="E161" i="8"/>
  <c r="D161" i="8"/>
  <c r="F160" i="8"/>
  <c r="E160" i="8"/>
  <c r="D160" i="8"/>
  <c r="F159" i="8"/>
  <c r="E159" i="8"/>
  <c r="D159" i="8"/>
  <c r="F158" i="8"/>
  <c r="E158" i="8"/>
  <c r="D158" i="8"/>
  <c r="F157" i="8"/>
  <c r="E157" i="8"/>
  <c r="D157" i="8"/>
  <c r="F156" i="8"/>
  <c r="E156" i="8"/>
  <c r="D156" i="8"/>
  <c r="F155" i="8"/>
  <c r="E155" i="8"/>
  <c r="D155" i="8"/>
  <c r="F154" i="8"/>
  <c r="E154" i="8"/>
  <c r="D154" i="8"/>
  <c r="F153" i="8"/>
  <c r="F152" i="8"/>
  <c r="E152" i="8"/>
  <c r="D152" i="8"/>
  <c r="F151" i="8"/>
  <c r="E151" i="8"/>
  <c r="D151" i="8"/>
  <c r="F150" i="8"/>
  <c r="E150" i="8"/>
  <c r="D150" i="8"/>
  <c r="F149" i="8"/>
  <c r="E149" i="8"/>
  <c r="D149" i="8"/>
  <c r="F148" i="8"/>
  <c r="E148" i="8"/>
  <c r="D148" i="8"/>
  <c r="F147" i="8"/>
  <c r="E147" i="8"/>
  <c r="D147" i="8"/>
  <c r="F146" i="8"/>
  <c r="E146" i="8"/>
  <c r="D146" i="8"/>
  <c r="F145" i="8"/>
  <c r="E145" i="8"/>
  <c r="D145" i="8"/>
  <c r="F144" i="8"/>
  <c r="E144" i="8"/>
  <c r="D144" i="8"/>
  <c r="F143" i="8"/>
  <c r="E143" i="8"/>
  <c r="D143" i="8"/>
  <c r="F142" i="8"/>
  <c r="E142" i="8"/>
  <c r="D142" i="8"/>
  <c r="F141" i="8"/>
  <c r="E141" i="8"/>
  <c r="D141" i="8"/>
  <c r="F140" i="8"/>
  <c r="E140" i="8"/>
  <c r="D140" i="8"/>
  <c r="F139" i="8"/>
  <c r="E139" i="8"/>
  <c r="D139" i="8"/>
  <c r="F138" i="8"/>
  <c r="E138" i="8"/>
  <c r="D138" i="8"/>
  <c r="F137" i="8"/>
  <c r="E137" i="8"/>
  <c r="D137" i="8"/>
  <c r="F136" i="8"/>
  <c r="E136" i="8"/>
  <c r="D136" i="8"/>
  <c r="F135" i="8"/>
  <c r="E135" i="8"/>
  <c r="D135" i="8"/>
  <c r="F134" i="8"/>
  <c r="E134" i="8"/>
  <c r="D134" i="8"/>
  <c r="F133" i="8"/>
  <c r="E133" i="8"/>
  <c r="D133" i="8"/>
  <c r="F132" i="8"/>
  <c r="E132" i="8"/>
  <c r="D132" i="8"/>
  <c r="F131" i="8"/>
  <c r="E131" i="8"/>
  <c r="D131" i="8"/>
  <c r="F130" i="8"/>
  <c r="E130" i="8"/>
  <c r="D130" i="8"/>
  <c r="F129" i="8"/>
  <c r="E129" i="8"/>
  <c r="D129" i="8"/>
  <c r="F128" i="8"/>
  <c r="E128" i="8"/>
  <c r="D128" i="8"/>
  <c r="F127" i="8"/>
  <c r="E127" i="8"/>
  <c r="D127" i="8"/>
  <c r="F126" i="8"/>
  <c r="E126" i="8"/>
  <c r="D126" i="8"/>
  <c r="F125" i="8"/>
  <c r="E125" i="8"/>
  <c r="D125" i="8"/>
  <c r="F124" i="8"/>
  <c r="E124" i="8"/>
  <c r="D124" i="8"/>
  <c r="F122" i="8"/>
  <c r="E122" i="8"/>
  <c r="D122" i="8"/>
  <c r="F121" i="8"/>
  <c r="E121" i="8"/>
  <c r="D121" i="8"/>
  <c r="F120" i="8"/>
  <c r="E120" i="8"/>
  <c r="D120" i="8"/>
  <c r="F119" i="8"/>
  <c r="E119" i="8"/>
  <c r="D119" i="8"/>
  <c r="F118" i="8"/>
  <c r="E118" i="8"/>
  <c r="D118" i="8"/>
  <c r="F117" i="8"/>
  <c r="E117" i="8"/>
  <c r="D117" i="8"/>
  <c r="F116" i="8"/>
  <c r="E116" i="8"/>
  <c r="D116" i="8"/>
  <c r="F115" i="8"/>
  <c r="E115" i="8"/>
  <c r="D115" i="8"/>
  <c r="F114" i="8"/>
  <c r="E114" i="8"/>
  <c r="D114" i="8"/>
  <c r="F113" i="8"/>
  <c r="E113" i="8"/>
  <c r="D113" i="8"/>
  <c r="F112" i="8"/>
  <c r="E112" i="8"/>
  <c r="D112" i="8"/>
  <c r="F111" i="8"/>
  <c r="E111" i="8"/>
  <c r="D111" i="8"/>
  <c r="F110" i="8"/>
  <c r="E110" i="8"/>
  <c r="D110" i="8"/>
  <c r="F109" i="8"/>
  <c r="E109" i="8"/>
  <c r="D109" i="8"/>
  <c r="F108" i="8"/>
  <c r="E108" i="8"/>
  <c r="D108" i="8"/>
  <c r="F107" i="8"/>
  <c r="E107" i="8"/>
  <c r="D107" i="8"/>
  <c r="F106" i="8"/>
  <c r="E106" i="8"/>
  <c r="D106" i="8"/>
  <c r="F105" i="8"/>
  <c r="E105" i="8"/>
  <c r="D105" i="8"/>
  <c r="F104" i="8"/>
  <c r="E104" i="8"/>
  <c r="D104" i="8"/>
  <c r="F103" i="8"/>
  <c r="E103" i="8"/>
  <c r="D103" i="8"/>
  <c r="F102" i="8"/>
  <c r="E102" i="8"/>
  <c r="D102" i="8"/>
  <c r="F101" i="8"/>
  <c r="E101" i="8"/>
  <c r="D101" i="8"/>
  <c r="F100" i="8"/>
  <c r="E100" i="8"/>
  <c r="D100" i="8"/>
  <c r="F99" i="8"/>
  <c r="E99" i="8"/>
  <c r="D99" i="8"/>
  <c r="F98" i="8"/>
  <c r="E98" i="8"/>
  <c r="D98" i="8"/>
  <c r="F97" i="8"/>
  <c r="E97" i="8"/>
  <c r="D97" i="8"/>
  <c r="F96" i="8"/>
  <c r="E96" i="8"/>
  <c r="D96" i="8"/>
  <c r="F95" i="8"/>
  <c r="E95" i="8"/>
  <c r="D95" i="8"/>
  <c r="F94" i="8"/>
  <c r="E94" i="8"/>
  <c r="D94" i="8"/>
  <c r="F93" i="8"/>
  <c r="E93" i="8"/>
  <c r="D93" i="8"/>
  <c r="F92" i="8"/>
  <c r="E92" i="8"/>
  <c r="D92" i="8"/>
  <c r="F91" i="8"/>
  <c r="E91" i="8"/>
  <c r="D91" i="8"/>
  <c r="F90" i="8"/>
  <c r="E90" i="8"/>
  <c r="D90" i="8"/>
  <c r="F89" i="8"/>
  <c r="E89" i="8"/>
  <c r="D89" i="8"/>
  <c r="F88" i="8"/>
  <c r="E88" i="8"/>
  <c r="D88" i="8"/>
  <c r="F87" i="8"/>
  <c r="E87" i="8"/>
  <c r="D87" i="8"/>
  <c r="F86" i="8"/>
  <c r="E86" i="8"/>
  <c r="D86" i="8"/>
  <c r="F85" i="8"/>
  <c r="E85" i="8"/>
  <c r="D85" i="8"/>
  <c r="F84" i="8"/>
  <c r="E84" i="8"/>
  <c r="D84" i="8"/>
  <c r="F83" i="8"/>
  <c r="E83" i="8"/>
  <c r="D83" i="8"/>
  <c r="F82" i="8"/>
  <c r="E82" i="8"/>
  <c r="D82" i="8"/>
  <c r="F81" i="8"/>
  <c r="E81" i="8"/>
  <c r="D81" i="8"/>
  <c r="F80" i="8"/>
  <c r="E80" i="8"/>
  <c r="D80" i="8"/>
  <c r="F79" i="8"/>
  <c r="E79" i="8"/>
  <c r="D79" i="8"/>
  <c r="F78" i="8"/>
  <c r="E78" i="8"/>
  <c r="D78" i="8"/>
  <c r="F77" i="8"/>
  <c r="E77" i="8"/>
  <c r="D77" i="8"/>
  <c r="F76" i="8"/>
  <c r="E76" i="8"/>
  <c r="D76" i="8"/>
  <c r="F75" i="8"/>
  <c r="E75" i="8"/>
  <c r="D75" i="8"/>
  <c r="F74" i="8"/>
  <c r="E74" i="8"/>
  <c r="D74" i="8"/>
  <c r="F73" i="8"/>
  <c r="E73" i="8"/>
  <c r="D73" i="8"/>
  <c r="F72" i="8"/>
  <c r="E72" i="8"/>
  <c r="D72" i="8"/>
  <c r="F71" i="8"/>
  <c r="E71" i="8"/>
  <c r="D71" i="8"/>
  <c r="F70" i="8"/>
  <c r="E70" i="8"/>
  <c r="D70" i="8"/>
  <c r="F69" i="8"/>
  <c r="E69" i="8"/>
  <c r="D69" i="8"/>
  <c r="F68" i="8"/>
  <c r="E68" i="8"/>
  <c r="D68" i="8"/>
  <c r="F67" i="8"/>
  <c r="E67" i="8"/>
  <c r="D67" i="8"/>
  <c r="F66" i="8"/>
  <c r="E66" i="8"/>
  <c r="D66" i="8"/>
  <c r="F65" i="8"/>
  <c r="E65" i="8"/>
  <c r="D65" i="8"/>
  <c r="F64" i="8"/>
  <c r="E64" i="8"/>
  <c r="D64" i="8"/>
  <c r="F63" i="8"/>
  <c r="E63" i="8"/>
  <c r="D63" i="8"/>
  <c r="F62" i="8"/>
  <c r="E62" i="8"/>
  <c r="D62" i="8"/>
  <c r="F61" i="8"/>
  <c r="E61" i="8"/>
  <c r="D61" i="8"/>
  <c r="F60" i="8"/>
  <c r="E60" i="8"/>
  <c r="D60" i="8"/>
  <c r="E50" i="8"/>
  <c r="F23" i="8"/>
  <c r="E23" i="8"/>
  <c r="F58" i="8"/>
  <c r="F59" i="8"/>
  <c r="E58" i="8"/>
  <c r="E59" i="8"/>
  <c r="D58" i="8"/>
  <c r="D59" i="8"/>
  <c r="F44" i="8"/>
  <c r="F45" i="8"/>
  <c r="F46" i="8"/>
  <c r="E44" i="8"/>
  <c r="E45" i="8"/>
  <c r="E46" i="8"/>
  <c r="D44" i="8"/>
  <c r="D45" i="8"/>
  <c r="D46" i="8"/>
  <c r="D47" i="8"/>
  <c r="D23" i="8"/>
  <c r="D24" i="8"/>
  <c r="D25" i="8"/>
  <c r="F14" i="8"/>
  <c r="E14" i="8"/>
  <c r="F8" i="8"/>
  <c r="E8" i="8"/>
  <c r="D8" i="8"/>
  <c r="F57" i="8"/>
  <c r="E57" i="8"/>
  <c r="D57" i="8"/>
  <c r="F56" i="8"/>
  <c r="E56" i="8"/>
  <c r="D56" i="8"/>
  <c r="F55" i="8"/>
  <c r="E55" i="8"/>
  <c r="D55" i="8"/>
  <c r="F54" i="8"/>
  <c r="E54" i="8"/>
  <c r="D54" i="8"/>
  <c r="F53" i="8"/>
  <c r="E53" i="8"/>
  <c r="D53" i="8"/>
  <c r="F52" i="8"/>
  <c r="E52" i="8"/>
  <c r="D52" i="8"/>
  <c r="F51" i="8"/>
  <c r="E51" i="8"/>
  <c r="D51" i="8"/>
  <c r="F50" i="8"/>
  <c r="D50" i="8"/>
  <c r="F49" i="8"/>
  <c r="E49" i="8"/>
  <c r="D49" i="8"/>
  <c r="F48" i="8"/>
  <c r="E48" i="8"/>
  <c r="D48" i="8"/>
  <c r="F47" i="8"/>
  <c r="E47" i="8"/>
  <c r="F43" i="8"/>
  <c r="E43" i="8"/>
  <c r="D43" i="8"/>
  <c r="F42" i="8"/>
  <c r="E42" i="8"/>
  <c r="D42" i="8"/>
  <c r="F40" i="8"/>
  <c r="E40" i="8"/>
  <c r="D40" i="8"/>
  <c r="F39" i="8"/>
  <c r="E39" i="8"/>
  <c r="D39" i="8"/>
  <c r="F38" i="8"/>
  <c r="E38" i="8"/>
  <c r="D38" i="8"/>
  <c r="F37" i="8"/>
  <c r="E37" i="8"/>
  <c r="D37" i="8"/>
  <c r="F36" i="8"/>
  <c r="E36" i="8"/>
  <c r="D36" i="8"/>
  <c r="F35" i="8"/>
  <c r="E35" i="8"/>
  <c r="D35" i="8"/>
  <c r="F34" i="8"/>
  <c r="E34" i="8"/>
  <c r="D34" i="8"/>
  <c r="F33" i="8"/>
  <c r="E33" i="8"/>
  <c r="D33" i="8"/>
  <c r="F32" i="8"/>
  <c r="E32" i="8"/>
  <c r="D32" i="8"/>
  <c r="F31" i="8"/>
  <c r="E31" i="8"/>
  <c r="D31" i="8"/>
  <c r="F30" i="8"/>
  <c r="E30" i="8"/>
  <c r="D30" i="8"/>
  <c r="F29" i="8"/>
  <c r="E29" i="8"/>
  <c r="D29" i="8"/>
  <c r="F28" i="8"/>
  <c r="E28" i="8"/>
  <c r="D28" i="8"/>
  <c r="F27" i="8"/>
  <c r="E27" i="8"/>
  <c r="D27" i="8"/>
  <c r="F26" i="8"/>
  <c r="E26" i="8"/>
  <c r="D26" i="8"/>
  <c r="F25" i="8"/>
  <c r="E25" i="8"/>
  <c r="F24" i="8"/>
  <c r="E24" i="8"/>
  <c r="F22" i="8"/>
  <c r="E22" i="8"/>
  <c r="D22" i="8"/>
  <c r="F21" i="8"/>
  <c r="E21" i="8"/>
  <c r="D21" i="8"/>
  <c r="F20" i="8"/>
  <c r="E20" i="8"/>
  <c r="D20" i="8"/>
  <c r="F19" i="8"/>
  <c r="E19" i="8"/>
  <c r="D19" i="8"/>
  <c r="F18" i="8"/>
  <c r="E18" i="8"/>
  <c r="D18" i="8"/>
  <c r="F17" i="8"/>
  <c r="E17" i="8"/>
  <c r="D17" i="8"/>
  <c r="F16" i="8"/>
  <c r="E16" i="8"/>
  <c r="D16" i="8"/>
  <c r="F15" i="8"/>
  <c r="E15" i="8"/>
  <c r="D15" i="8"/>
  <c r="D14" i="8"/>
  <c r="F13" i="8"/>
  <c r="E13" i="8"/>
  <c r="D13" i="8"/>
  <c r="F12" i="8"/>
  <c r="E12" i="8"/>
  <c r="D12" i="8"/>
  <c r="F11" i="8"/>
  <c r="E11" i="8"/>
  <c r="D11" i="8"/>
  <c r="F7" i="8"/>
  <c r="E7" i="8"/>
  <c r="D7" i="8"/>
  <c r="G14" i="5"/>
  <c r="E11" i="9"/>
  <c r="X11" i="9"/>
  <c r="E12" i="9"/>
  <c r="X12" i="9"/>
  <c r="E13" i="9"/>
  <c r="X13" i="9"/>
  <c r="E14" i="9"/>
  <c r="X14" i="9"/>
  <c r="E15" i="9"/>
  <c r="X15" i="9"/>
  <c r="E10" i="9"/>
  <c r="X10" i="9"/>
  <c r="E11" i="5"/>
  <c r="W11" i="5"/>
  <c r="E12" i="5"/>
  <c r="W12" i="5"/>
  <c r="E13" i="5"/>
  <c r="W13" i="5"/>
  <c r="E14" i="5"/>
  <c r="W14" i="5"/>
  <c r="E15" i="5"/>
  <c r="W15" i="5"/>
  <c r="E10" i="5"/>
  <c r="W10" i="5"/>
  <c r="AD11" i="9"/>
  <c r="AD12" i="9"/>
  <c r="AG12" i="9"/>
  <c r="AD13" i="9"/>
  <c r="AG13" i="9"/>
  <c r="AD14" i="9"/>
  <c r="AG14" i="9"/>
  <c r="AD15" i="9"/>
  <c r="AG15" i="9"/>
  <c r="AC11" i="9"/>
  <c r="AF11" i="9"/>
  <c r="AC12" i="9"/>
  <c r="AF12" i="9"/>
  <c r="AC13" i="9"/>
  <c r="AF13" i="9"/>
  <c r="AC14" i="9"/>
  <c r="AF14" i="9"/>
  <c r="AC15" i="9"/>
  <c r="AF15" i="9"/>
  <c r="AC10" i="9"/>
  <c r="AF10" i="9"/>
  <c r="AD10" i="9"/>
  <c r="AG10" i="9"/>
  <c r="AB11" i="9"/>
  <c r="AE11" i="9"/>
  <c r="AB12" i="9"/>
  <c r="AE12" i="9"/>
  <c r="AB13" i="9"/>
  <c r="AE13" i="9"/>
  <c r="AB14" i="9"/>
  <c r="AE14" i="9"/>
  <c r="AB15" i="9"/>
  <c r="AE15" i="9"/>
  <c r="P11" i="9"/>
  <c r="P12" i="9"/>
  <c r="P13" i="9"/>
  <c r="P14" i="9"/>
  <c r="R14" i="9"/>
  <c r="Q14" i="7"/>
  <c r="P15" i="9"/>
  <c r="N11" i="9"/>
  <c r="O11" i="9"/>
  <c r="R11" i="9"/>
  <c r="Q11" i="7"/>
  <c r="N12" i="9"/>
  <c r="O12" i="9"/>
  <c r="R12" i="9"/>
  <c r="N13" i="9"/>
  <c r="O13" i="9"/>
  <c r="R13" i="9"/>
  <c r="Q13" i="7"/>
  <c r="N14" i="9"/>
  <c r="O14" i="9"/>
  <c r="N15" i="9"/>
  <c r="O15" i="9"/>
  <c r="R15" i="9"/>
  <c r="Q15" i="7"/>
  <c r="AI11" i="9"/>
  <c r="AI12" i="9"/>
  <c r="AI13" i="9"/>
  <c r="AI14" i="9"/>
  <c r="AI15" i="9"/>
  <c r="AI10" i="9"/>
  <c r="AB10" i="9"/>
  <c r="AE10" i="9"/>
  <c r="T11" i="9"/>
  <c r="T12" i="9"/>
  <c r="T13" i="9"/>
  <c r="T14" i="9"/>
  <c r="T15" i="9"/>
  <c r="T10" i="9"/>
  <c r="S11" i="9"/>
  <c r="Y11" i="9"/>
  <c r="AG11" i="9"/>
  <c r="S12" i="9"/>
  <c r="Y12" i="9"/>
  <c r="S13" i="9"/>
  <c r="Y13" i="9"/>
  <c r="S14" i="9"/>
  <c r="Y14" i="9"/>
  <c r="S15" i="9"/>
  <c r="Z15" i="9"/>
  <c r="Y15" i="9"/>
  <c r="S10" i="9"/>
  <c r="Z10" i="9"/>
  <c r="Q11" i="9"/>
  <c r="Q12" i="9"/>
  <c r="Q13" i="9"/>
  <c r="Q14" i="9"/>
  <c r="Q15" i="9"/>
  <c r="Q10" i="9"/>
  <c r="P10" i="9"/>
  <c r="N10" i="9"/>
  <c r="O10" i="9"/>
  <c r="L11" i="9"/>
  <c r="L12" i="9"/>
  <c r="M12" i="9"/>
  <c r="M12" i="7"/>
  <c r="L13" i="9"/>
  <c r="M13" i="9"/>
  <c r="M13" i="7"/>
  <c r="L14" i="9"/>
  <c r="M14" i="9"/>
  <c r="M14" i="7"/>
  <c r="L15" i="9"/>
  <c r="L10" i="9"/>
  <c r="M10" i="9"/>
  <c r="M10" i="7"/>
  <c r="I10" i="9"/>
  <c r="J10" i="9"/>
  <c r="K10" i="9"/>
  <c r="I11" i="9"/>
  <c r="J11" i="9"/>
  <c r="K11" i="9"/>
  <c r="I12" i="9"/>
  <c r="J12" i="9"/>
  <c r="K12" i="9"/>
  <c r="I13" i="9"/>
  <c r="J13" i="9"/>
  <c r="K13" i="9"/>
  <c r="I14" i="9"/>
  <c r="J14" i="9"/>
  <c r="K14" i="9"/>
  <c r="I15" i="9"/>
  <c r="J15" i="9"/>
  <c r="K15" i="9"/>
  <c r="G10" i="9"/>
  <c r="H10" i="9"/>
  <c r="G11" i="9"/>
  <c r="H11" i="9"/>
  <c r="G12" i="9"/>
  <c r="H12" i="9"/>
  <c r="G13" i="9"/>
  <c r="H13" i="9"/>
  <c r="G14" i="9"/>
  <c r="H14" i="9"/>
  <c r="G15" i="9"/>
  <c r="H15" i="9"/>
  <c r="F11" i="9"/>
  <c r="F12" i="9"/>
  <c r="F13" i="9"/>
  <c r="F14" i="9"/>
  <c r="F15" i="9"/>
  <c r="F10" i="9"/>
  <c r="G5" i="9"/>
  <c r="R4" i="9"/>
  <c r="R3" i="9"/>
  <c r="B3" i="9"/>
  <c r="B4" i="9"/>
  <c r="N4" i="5"/>
  <c r="N3" i="5"/>
  <c r="G5" i="5"/>
  <c r="B4" i="5"/>
  <c r="B3" i="5"/>
  <c r="C11" i="9"/>
  <c r="C12" i="9"/>
  <c r="C13" i="9"/>
  <c r="C14" i="9"/>
  <c r="C15" i="9"/>
  <c r="D15" i="9"/>
  <c r="U15" i="9"/>
  <c r="C10" i="9"/>
  <c r="D10" i="9"/>
  <c r="D10" i="7"/>
  <c r="B11" i="9"/>
  <c r="B12" i="9"/>
  <c r="B13" i="9"/>
  <c r="D13" i="9"/>
  <c r="B14" i="9"/>
  <c r="B15" i="9"/>
  <c r="B10" i="9"/>
  <c r="A11" i="9"/>
  <c r="A12" i="9"/>
  <c r="A13" i="9"/>
  <c r="A14" i="9"/>
  <c r="A15" i="9"/>
  <c r="A10" i="9"/>
  <c r="A10" i="5"/>
  <c r="B10" i="5"/>
  <c r="C10" i="5"/>
  <c r="F10" i="5"/>
  <c r="G10" i="5"/>
  <c r="H10" i="5"/>
  <c r="I10" i="5"/>
  <c r="J10" i="5"/>
  <c r="K10" i="5"/>
  <c r="M10" i="5"/>
  <c r="L10" i="5"/>
  <c r="N10" i="5"/>
  <c r="O10" i="5"/>
  <c r="R10" i="5"/>
  <c r="Q10" i="6"/>
  <c r="P10" i="5"/>
  <c r="Q10" i="5"/>
  <c r="S10" i="5"/>
  <c r="Z10" i="5"/>
  <c r="AC10" i="5"/>
  <c r="AA10" i="5"/>
  <c r="AD10" i="5"/>
  <c r="AB10" i="5"/>
  <c r="AE10" i="5"/>
  <c r="AG10" i="5"/>
  <c r="A11" i="5"/>
  <c r="B11" i="5"/>
  <c r="C11" i="5"/>
  <c r="F11" i="5"/>
  <c r="G11" i="5"/>
  <c r="H11" i="5"/>
  <c r="I11" i="5"/>
  <c r="J11" i="5"/>
  <c r="K11" i="5"/>
  <c r="M11" i="5"/>
  <c r="L11" i="5"/>
  <c r="N11" i="5"/>
  <c r="O11" i="5"/>
  <c r="P11" i="5"/>
  <c r="R11" i="5"/>
  <c r="Q11" i="6"/>
  <c r="Q11" i="5"/>
  <c r="S11" i="5"/>
  <c r="Z11" i="5"/>
  <c r="AC11" i="5"/>
  <c r="AA11" i="5"/>
  <c r="AD11" i="5"/>
  <c r="AB11" i="5"/>
  <c r="AE11" i="5"/>
  <c r="AG11" i="5"/>
  <c r="A12" i="5"/>
  <c r="B12" i="5"/>
  <c r="C12" i="5"/>
  <c r="D12" i="5"/>
  <c r="T12" i="5"/>
  <c r="F12" i="5"/>
  <c r="G12" i="5"/>
  <c r="H12" i="5"/>
  <c r="I12" i="5"/>
  <c r="J12" i="5"/>
  <c r="K12" i="5"/>
  <c r="M12" i="5"/>
  <c r="M12" i="6"/>
  <c r="L12" i="5"/>
  <c r="N12" i="5"/>
  <c r="O12" i="5"/>
  <c r="P12" i="5"/>
  <c r="Q12" i="5"/>
  <c r="R12" i="5"/>
  <c r="Q12" i="6"/>
  <c r="S12" i="5"/>
  <c r="Z12" i="5"/>
  <c r="AC12" i="5"/>
  <c r="AA12" i="5"/>
  <c r="AD12" i="5"/>
  <c r="AB12" i="5"/>
  <c r="AE12" i="5"/>
  <c r="AG12" i="5"/>
  <c r="A13" i="5"/>
  <c r="B13" i="5"/>
  <c r="C13" i="5"/>
  <c r="F13" i="5"/>
  <c r="G13" i="5"/>
  <c r="H13" i="5"/>
  <c r="I13" i="5"/>
  <c r="J13" i="5"/>
  <c r="K13" i="5"/>
  <c r="L13" i="5"/>
  <c r="M13" i="5"/>
  <c r="M13" i="6"/>
  <c r="N13" i="5"/>
  <c r="O13" i="5"/>
  <c r="R13" i="5"/>
  <c r="Q13" i="6"/>
  <c r="P13" i="5"/>
  <c r="Q13" i="5"/>
  <c r="S13" i="5"/>
  <c r="Z13" i="5"/>
  <c r="AC13" i="5"/>
  <c r="AA13" i="5"/>
  <c r="AD13" i="5"/>
  <c r="AB13" i="5"/>
  <c r="AE13" i="5"/>
  <c r="AG13" i="5"/>
  <c r="A14" i="5"/>
  <c r="B14" i="5"/>
  <c r="C14" i="5"/>
  <c r="D14" i="5"/>
  <c r="F14" i="5"/>
  <c r="H14" i="5"/>
  <c r="I14" i="5"/>
  <c r="J14" i="5"/>
  <c r="K14" i="5"/>
  <c r="L14" i="5"/>
  <c r="M14" i="5"/>
  <c r="M14" i="6"/>
  <c r="N14" i="5"/>
  <c r="O14" i="5"/>
  <c r="P14" i="5"/>
  <c r="R14" i="5"/>
  <c r="Q14" i="6"/>
  <c r="Q14" i="5"/>
  <c r="S14" i="5"/>
  <c r="Z14" i="5"/>
  <c r="AC14" i="5"/>
  <c r="AA14" i="5"/>
  <c r="AD14" i="5"/>
  <c r="AB14" i="5"/>
  <c r="AE14" i="5"/>
  <c r="AG14" i="5"/>
  <c r="A15" i="5"/>
  <c r="B15" i="5"/>
  <c r="D15" i="5"/>
  <c r="T15" i="5"/>
  <c r="C15" i="5"/>
  <c r="F15" i="5"/>
  <c r="G15" i="5"/>
  <c r="H15" i="5"/>
  <c r="I15" i="5"/>
  <c r="J15" i="5"/>
  <c r="K15" i="5"/>
  <c r="L15" i="5"/>
  <c r="N15" i="5"/>
  <c r="O15" i="5"/>
  <c r="P15" i="5"/>
  <c r="R15" i="5"/>
  <c r="Q15" i="6"/>
  <c r="Q15" i="5"/>
  <c r="S15" i="5"/>
  <c r="Z15" i="5"/>
  <c r="AC15" i="5"/>
  <c r="AA15" i="5"/>
  <c r="AD15" i="5"/>
  <c r="AB15" i="5"/>
  <c r="AE15" i="5"/>
  <c r="AG15" i="5"/>
  <c r="M11" i="9"/>
  <c r="M11" i="7"/>
  <c r="M15" i="5"/>
  <c r="M15" i="6"/>
  <c r="D11" i="5"/>
  <c r="T11" i="5"/>
  <c r="D11" i="6"/>
  <c r="D15" i="6"/>
  <c r="D12" i="6"/>
  <c r="D13" i="5"/>
  <c r="T13" i="5"/>
  <c r="D13" i="6"/>
  <c r="D10" i="5"/>
  <c r="T10" i="5"/>
  <c r="Z12" i="9"/>
  <c r="M15" i="9"/>
  <c r="M15" i="7"/>
  <c r="Z11" i="9"/>
  <c r="Z13" i="9"/>
  <c r="Y10" i="9"/>
  <c r="Q12" i="7"/>
  <c r="U13" i="5"/>
  <c r="V13" i="5"/>
  <c r="V11" i="5"/>
  <c r="U11" i="5"/>
  <c r="T14" i="5"/>
  <c r="D14" i="6"/>
  <c r="R10" i="9"/>
  <c r="Q10" i="7"/>
  <c r="M11" i="6"/>
  <c r="V12" i="5"/>
  <c r="U12" i="5"/>
  <c r="M10" i="6"/>
  <c r="U10" i="5"/>
  <c r="V10" i="5"/>
  <c r="S11" i="6"/>
  <c r="V15" i="5"/>
  <c r="U15" i="5"/>
  <c r="D10" i="6"/>
  <c r="S15" i="6"/>
  <c r="U14" i="5"/>
  <c r="V14" i="5"/>
  <c r="AF13" i="5"/>
  <c r="W13" i="6"/>
  <c r="AF14" i="5"/>
  <c r="W14" i="6"/>
  <c r="AA15" i="9"/>
  <c r="D12" i="9"/>
  <c r="U12" i="9"/>
  <c r="Z14" i="9"/>
  <c r="D15" i="7"/>
  <c r="W15" i="9"/>
  <c r="V15" i="9"/>
  <c r="D14" i="9"/>
  <c r="U14" i="9"/>
  <c r="D11" i="9"/>
  <c r="D11" i="7"/>
  <c r="D13" i="7"/>
  <c r="U13" i="9"/>
  <c r="D12" i="7"/>
  <c r="U11" i="9"/>
  <c r="U10" i="9"/>
  <c r="AA14" i="9"/>
  <c r="AH15" i="9"/>
  <c r="T15" i="7"/>
  <c r="D14" i="7"/>
  <c r="W14" i="9"/>
  <c r="V14" i="9"/>
  <c r="W13" i="9"/>
  <c r="V13" i="9"/>
  <c r="AA13" i="9"/>
  <c r="V12" i="9"/>
  <c r="AA12" i="9"/>
  <c r="W12" i="9"/>
  <c r="W11" i="9"/>
  <c r="V11" i="9"/>
  <c r="AA11" i="9"/>
  <c r="W10" i="9"/>
  <c r="AA10" i="9"/>
  <c r="V10" i="9"/>
  <c r="AJ15" i="9"/>
  <c r="Z15" i="7"/>
  <c r="X15" i="7"/>
  <c r="AH14" i="9"/>
  <c r="T11" i="7"/>
  <c r="AH13" i="9"/>
  <c r="T13" i="7"/>
  <c r="AH12" i="9"/>
  <c r="T12" i="7"/>
  <c r="T10" i="7"/>
  <c r="AH10" i="9"/>
  <c r="X10" i="7"/>
  <c r="T14" i="7"/>
  <c r="AH11" i="9"/>
  <c r="AJ11" i="9"/>
  <c r="Z11" i="7"/>
  <c r="AJ14" i="9"/>
  <c r="Z14" i="7"/>
  <c r="X14" i="7"/>
  <c r="X13" i="7"/>
  <c r="AJ13" i="9"/>
  <c r="Z13" i="7"/>
  <c r="AJ12" i="9"/>
  <c r="Z12" i="7"/>
  <c r="X12" i="7"/>
  <c r="AJ10" i="9"/>
  <c r="X11" i="7"/>
  <c r="AJ16" i="9"/>
  <c r="Z10" i="7"/>
  <c r="Z16" i="7"/>
  <c r="K30" i="7"/>
  <c r="Y10" i="5"/>
  <c r="AH14" i="5"/>
  <c r="Y14" i="6"/>
  <c r="AF15" i="5"/>
  <c r="AH15" i="5"/>
  <c r="Y15" i="6"/>
  <c r="AF11" i="5"/>
  <c r="AH13" i="5"/>
  <c r="Y13" i="6"/>
  <c r="AF12" i="5"/>
  <c r="W15" i="6"/>
  <c r="S13" i="6"/>
  <c r="W12" i="6"/>
  <c r="AH12" i="5"/>
  <c r="Y12" i="6"/>
  <c r="AH11" i="5"/>
  <c r="Y11" i="6"/>
  <c r="W11" i="6"/>
  <c r="AF10" i="5"/>
  <c r="W10" i="6"/>
  <c r="S10" i="6"/>
  <c r="AH10" i="5"/>
  <c r="Y10" i="6"/>
  <c r="Y16" i="6"/>
  <c r="K29" i="6"/>
  <c r="AH16" i="5"/>
</calcChain>
</file>

<file path=xl/comments1.xml><?xml version="1.0" encoding="utf-8"?>
<comments xmlns="http://schemas.openxmlformats.org/spreadsheetml/2006/main">
  <authors>
    <author>Maik Schreiber</author>
    <author>Wiebke Heuser</author>
    <author>Hoffmeier, Kerstin</author>
  </authors>
  <commentList>
    <comment ref="E8" authorId="0" shapeId="0">
      <text>
        <r>
          <rPr>
            <b/>
            <sz val="9"/>
            <color indexed="81"/>
            <rFont val="Tahoma"/>
            <family val="2"/>
          </rPr>
          <t>Sofern keine Übernachtung stattfindet ist immer "E" auszuwählen;
Bei Dienstreisen mit Übernachtungen ist zwischen "AN";"ZW" und "AB" zu wählen.
siehe hierzu auch Bemerkungen zu Spalte 19</t>
        </r>
        <r>
          <rPr>
            <sz val="9"/>
            <color indexed="81"/>
            <rFont val="Tahoma"/>
            <family val="2"/>
          </rPr>
          <t xml:space="preserve">
</t>
        </r>
      </text>
    </comment>
    <comment ref="I8" authorId="1" shapeId="0">
      <text>
        <r>
          <rPr>
            <b/>
            <sz val="9"/>
            <color indexed="81"/>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color indexed="81"/>
            <rFont val="Tahoma"/>
            <family val="2"/>
          </rPr>
          <t xml:space="preserve">
</t>
        </r>
      </text>
    </comment>
    <comment ref="P8" authorId="1" shapeId="0">
      <text>
        <r>
          <rPr>
            <b/>
            <sz val="9"/>
            <color indexed="81"/>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R8" authorId="1" shapeId="0">
      <text>
        <r>
          <rPr>
            <b/>
            <sz val="9"/>
            <color indexed="81"/>
            <rFont val="Tahoma"/>
            <family val="2"/>
          </rPr>
          <t>Bitte ggfs. ab dem 15 Tag ankreuzen.
Bsp. 
Die Reise dauert 16 Tage, das Kreuz muss also beim 15. und 16. Tag gesetzt werden.</t>
        </r>
        <r>
          <rPr>
            <sz val="9"/>
            <color indexed="81"/>
            <rFont val="Tahoma"/>
            <family val="2"/>
          </rPr>
          <t xml:space="preserve">
</t>
        </r>
        <r>
          <rPr>
            <b/>
            <sz val="9"/>
            <color indexed="81"/>
            <rFont val="Tahoma"/>
            <family val="2"/>
          </rPr>
          <t xml:space="preserve">
Dabei ist zu beachten, dass die 16 Tage am selben Geschäftsort stattfinden muss.</t>
        </r>
      </text>
    </comment>
    <comment ref="C9" authorId="2" shapeId="0">
      <text>
        <r>
          <rPr>
            <b/>
            <sz val="8"/>
            <color indexed="81"/>
            <rFont val="Tahoma"/>
            <family val="2"/>
          </rPr>
          <t xml:space="preserve">Sofern das Dienstreiseende nach 24 Uhr liegt, bitte 24:00 eintragen und weiter in nächster Zeile mit 0:00 bis hh:mm. </t>
        </r>
        <r>
          <rPr>
            <sz val="9"/>
            <color indexed="81"/>
            <rFont val="Tahoma"/>
            <family val="2"/>
          </rPr>
          <t xml:space="preserve">
</t>
        </r>
      </text>
    </comment>
    <comment ref="H9" authorId="1" shapeId="0">
      <text>
        <r>
          <rPr>
            <b/>
            <sz val="9"/>
            <color indexed="81"/>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color indexed="81"/>
            <rFont val="Tahoma"/>
            <family val="2"/>
          </rPr>
          <t xml:space="preserve">
</t>
        </r>
      </text>
    </comment>
  </commentList>
</comments>
</file>

<file path=xl/comments2.xml><?xml version="1.0" encoding="utf-8"?>
<comments xmlns="http://schemas.openxmlformats.org/spreadsheetml/2006/main">
  <authors>
    <author>Wiebke Heuser</author>
    <author>Hoffmeier, Kerstin</author>
  </authors>
  <commentList>
    <comment ref="I8" authorId="0" shapeId="0">
      <text>
        <r>
          <rPr>
            <b/>
            <sz val="9"/>
            <color indexed="81"/>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color indexed="81"/>
            <rFont val="Tahoma"/>
            <family val="2"/>
          </rPr>
          <t xml:space="preserve">
</t>
        </r>
      </text>
    </comment>
    <comment ref="C9" authorId="1" shapeId="0">
      <text>
        <r>
          <rPr>
            <b/>
            <sz val="8"/>
            <color indexed="81"/>
            <rFont val="Tahoma"/>
            <family val="2"/>
          </rPr>
          <t xml:space="preserve">Sofern das Dienstreiseende nach 24 Uhr liegt, bitte 24:00 eintragen und weiter in nächster Zeile mit 0:00 bis hh:mm. </t>
        </r>
        <r>
          <rPr>
            <sz val="9"/>
            <color indexed="81"/>
            <rFont val="Tahoma"/>
            <family val="2"/>
          </rPr>
          <t xml:space="preserve">
</t>
        </r>
      </text>
    </comment>
    <comment ref="H9" authorId="0" shapeId="0">
      <text>
        <r>
          <rPr>
            <b/>
            <sz val="9"/>
            <color indexed="81"/>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color indexed="81"/>
            <rFont val="Tahoma"/>
            <family val="2"/>
          </rPr>
          <t xml:space="preserve">
</t>
        </r>
      </text>
    </comment>
  </commentList>
</comments>
</file>

<file path=xl/comments3.xml><?xml version="1.0" encoding="utf-8"?>
<comments xmlns="http://schemas.openxmlformats.org/spreadsheetml/2006/main">
  <authors>
    <author>Maik Schreiber</author>
    <author>Wiebke Heuser</author>
    <author>Hoffmeier, Kerstin</author>
  </authors>
  <commentList>
    <comment ref="E8" authorId="0" shapeId="0">
      <text>
        <r>
          <rPr>
            <b/>
            <sz val="9"/>
            <color indexed="81"/>
            <rFont val="Tahoma"/>
            <family val="2"/>
          </rPr>
          <t>Sofern keine Übernachtung stattfindet ist immer "E" auszuwählen;
Bei Dienstreisen mit Übernachtungen ist zwischen "AN";"ZW" und "AB" zu wählen.
siehe hierzu auch Bemerkungen zu Spalte 20</t>
        </r>
        <r>
          <rPr>
            <sz val="9"/>
            <color indexed="81"/>
            <rFont val="Tahoma"/>
            <family val="2"/>
          </rPr>
          <t xml:space="preserve">
</t>
        </r>
      </text>
    </comment>
    <comment ref="I8" authorId="1" shapeId="0">
      <text>
        <r>
          <rPr>
            <b/>
            <sz val="9"/>
            <color indexed="81"/>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P8" authorId="1" shapeId="0">
      <text>
        <r>
          <rPr>
            <b/>
            <sz val="9"/>
            <color indexed="81"/>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S8" authorId="1" shapeId="0">
      <text>
        <r>
          <rPr>
            <b/>
            <sz val="9"/>
            <color indexed="81"/>
            <rFont val="Tahoma"/>
            <family val="2"/>
          </rPr>
          <t>Bitte ggfs. ab dem 15 Tag ankreuzen.
Bsp. 
Die Reise dauert 16 Tage, das Kreuz muss also beim 15. und 16. Tag gesetzt werden.</t>
        </r>
        <r>
          <rPr>
            <sz val="9"/>
            <color indexed="81"/>
            <rFont val="Tahoma"/>
            <family val="2"/>
          </rPr>
          <t xml:space="preserve">
</t>
        </r>
        <r>
          <rPr>
            <b/>
            <sz val="9"/>
            <color indexed="81"/>
            <rFont val="Tahoma"/>
            <family val="2"/>
          </rPr>
          <t xml:space="preserve">
Dabei ist zu beachten, dass die 16 Tage am selben Geschäftsort stattfinden muss.</t>
        </r>
      </text>
    </comment>
    <comment ref="C9" authorId="2" shapeId="0">
      <text>
        <r>
          <rPr>
            <b/>
            <sz val="8"/>
            <color indexed="81"/>
            <rFont val="Tahoma"/>
            <family val="2"/>
          </rPr>
          <t xml:space="preserve">Sofern das Dienstreiseende nach 24 Uhr liegt, bitte 24:00 eintragen und weiter in nächster Zeile mit 0:00 bis hh:mm. </t>
        </r>
        <r>
          <rPr>
            <sz val="9"/>
            <color indexed="81"/>
            <rFont val="Tahoma"/>
            <family val="2"/>
          </rPr>
          <t xml:space="preserve">
</t>
        </r>
      </text>
    </comment>
    <comment ref="H9" authorId="1" shapeId="0">
      <text>
        <r>
          <rPr>
            <b/>
            <sz val="9"/>
            <color indexed="81"/>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color indexed="81"/>
            <rFont val="Tahoma"/>
            <family val="2"/>
          </rPr>
          <t xml:space="preserve">
</t>
        </r>
      </text>
    </comment>
    <comment ref="R9" authorId="1" shapeId="0">
      <text>
        <r>
          <rPr>
            <b/>
            <sz val="9"/>
            <color indexed="81"/>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List>
</comments>
</file>

<file path=xl/comments4.xml><?xml version="1.0" encoding="utf-8"?>
<comments xmlns="http://schemas.openxmlformats.org/spreadsheetml/2006/main">
  <authors>
    <author>Wiebke Heuser</author>
    <author>Hoffmeier, Kerstin</author>
  </authors>
  <commentList>
    <comment ref="I8" authorId="0" shapeId="0">
      <text>
        <r>
          <rPr>
            <b/>
            <sz val="9"/>
            <color indexed="81"/>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T8" authorId="0" shapeId="0">
      <text>
        <r>
          <rPr>
            <b/>
            <sz val="9"/>
            <color indexed="81"/>
            <rFont val="Tahoma"/>
            <family val="2"/>
          </rPr>
          <t>Bitte ggfs. ab dem 15 Tag ankreuzen.
Bsp. 
Die Reise dauert 16 Tage, das Kreuz muss also beim 15. und 16. Tag gesetzt werden.</t>
        </r>
        <r>
          <rPr>
            <sz val="9"/>
            <color indexed="81"/>
            <rFont val="Tahoma"/>
            <family val="2"/>
          </rPr>
          <t xml:space="preserve">
</t>
        </r>
        <r>
          <rPr>
            <b/>
            <sz val="9"/>
            <color indexed="81"/>
            <rFont val="Tahoma"/>
            <family val="2"/>
          </rPr>
          <t xml:space="preserve">
Dabei ist zu beachten, dass die 16 Tage am selben Geschäftsort stattfinden muss.</t>
        </r>
      </text>
    </comment>
    <comment ref="C9" authorId="1" shapeId="0">
      <text>
        <r>
          <rPr>
            <b/>
            <sz val="8"/>
            <color indexed="81"/>
            <rFont val="Tahoma"/>
            <family val="2"/>
          </rPr>
          <t xml:space="preserve">Sofern das Dienstreiseende nach 24 Uhr liegt, bitte 24:00 eintragen und weiter in nächster Zeile mit 0:00 bis hh:mm. </t>
        </r>
        <r>
          <rPr>
            <sz val="9"/>
            <color indexed="81"/>
            <rFont val="Tahoma"/>
            <family val="2"/>
          </rPr>
          <t xml:space="preserve">
</t>
        </r>
      </text>
    </comment>
    <comment ref="H9" authorId="0" shapeId="0">
      <text>
        <r>
          <rPr>
            <b/>
            <sz val="9"/>
            <color indexed="81"/>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color indexed="81"/>
            <rFont val="Tahoma"/>
            <family val="2"/>
          </rPr>
          <t xml:space="preserve">
</t>
        </r>
      </text>
    </comment>
    <comment ref="S9" authorId="0" shapeId="0">
      <text>
        <r>
          <rPr>
            <b/>
            <sz val="9"/>
            <color indexed="81"/>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List>
</comments>
</file>

<file path=xl/sharedStrings.xml><?xml version="1.0" encoding="utf-8"?>
<sst xmlns="http://schemas.openxmlformats.org/spreadsheetml/2006/main" count="705" uniqueCount="382">
  <si>
    <t xml:space="preserve"> REISEDATEN</t>
  </si>
  <si>
    <t xml:space="preserve"> FAHRTKOSTEN</t>
  </si>
  <si>
    <t>SUMME</t>
  </si>
  <si>
    <t>Erklärungen:</t>
  </si>
  <si>
    <t>Gesamt</t>
  </si>
  <si>
    <t>Datum, Unterschrift Mitarbeiter</t>
  </si>
  <si>
    <t>Verwendungszweck:</t>
  </si>
  <si>
    <t>Summe:</t>
  </si>
  <si>
    <t>Name:</t>
  </si>
  <si>
    <t>Firma:</t>
  </si>
  <si>
    <t>gefahrene km</t>
  </si>
  <si>
    <t>Startpunkt der Reise</t>
  </si>
  <si>
    <t>Endpunkt der Reise</t>
  </si>
  <si>
    <t xml:space="preserve">Dauer </t>
  </si>
  <si>
    <t>Datum, Unterschrift des Projektleiters</t>
  </si>
  <si>
    <t>=</t>
  </si>
  <si>
    <t xml:space="preserve">Antragsnummer: </t>
  </si>
  <si>
    <t>Summe Abzüge</t>
  </si>
  <si>
    <t>projektbezogener 
Reisegrund</t>
  </si>
  <si>
    <t>Dauer dezimal</t>
  </si>
  <si>
    <t>Tagessatz 24 h</t>
  </si>
  <si>
    <t>Tagessatz 80 %</t>
  </si>
  <si>
    <t>Frühstück</t>
  </si>
  <si>
    <t>Mittagessen</t>
  </si>
  <si>
    <t>Abendessen</t>
  </si>
  <si>
    <r>
      <t xml:space="preserve">unentgeltliche Verpflegung
</t>
    </r>
    <r>
      <rPr>
        <i/>
        <sz val="9"/>
        <rFont val="Arial"/>
        <family val="2"/>
      </rPr>
      <t xml:space="preserve">(ggf. bitte ankreuzen)               </t>
    </r>
  </si>
  <si>
    <t>Nutzung-Privat-PKW</t>
  </si>
  <si>
    <t>ausgelegt für Flug-/Bahnticket, Mietwagen etc.</t>
  </si>
  <si>
    <t>längerer Aufenthalt
(15 Tage und mehr)</t>
  </si>
  <si>
    <t>Entschädigung je km</t>
  </si>
  <si>
    <t>Sp. 17:</t>
  </si>
  <si>
    <t>x</t>
  </si>
  <si>
    <t>Reisekostenabrechnung (Inland)</t>
  </si>
  <si>
    <t>unentgeltliche Bereitstellung einer Unterkunft</t>
  </si>
  <si>
    <t>VERPFLEGUNG</t>
  </si>
  <si>
    <t>UNTERKUNFT</t>
  </si>
  <si>
    <t>Summe Entschädigung</t>
  </si>
  <si>
    <t>Beförderungsmittel</t>
  </si>
  <si>
    <t>Wohnort, Beschäftigungsstelle/Dienstort:</t>
  </si>
  <si>
    <t>Übernachtungsgeld ohne Beleg</t>
  </si>
  <si>
    <t>Übernachtungsgeld
ohne Beleg</t>
  </si>
  <si>
    <t>Summe Übernachtung</t>
  </si>
  <si>
    <t>Gesamtsumme</t>
  </si>
  <si>
    <t>Dauert die Dienstreise (am selben auswärtigen Geschäftsort) länger als 14 Tage wird vom 15. Tag an nur noch ein um 50 % ermäßigtes Tagegeld anerkannt.</t>
  </si>
  <si>
    <t>ausgelegte Ausgaben je Nacht</t>
  </si>
  <si>
    <t>Reisekostenabrechnung vom:</t>
  </si>
  <si>
    <t>Der Betrag wurde an den Abrechnenden ausgezahlt am</t>
  </si>
  <si>
    <t>.</t>
  </si>
  <si>
    <t>Nebenkosten laut Einzelbeleg (z. B. Taxi,</t>
  </si>
  <si>
    <t>Sp. 18:</t>
  </si>
  <si>
    <r>
      <t xml:space="preserve">Datum
</t>
    </r>
    <r>
      <rPr>
        <i/>
        <sz val="9"/>
        <rFont val="Arial"/>
        <family val="2"/>
      </rPr>
      <t xml:space="preserve"> (je 1 Kalendertag)</t>
    </r>
  </si>
  <si>
    <r>
      <t>Dauer der Dienstreise</t>
    </r>
    <r>
      <rPr>
        <i/>
        <sz val="9"/>
        <rFont val="Arial"/>
        <family val="2"/>
      </rPr>
      <t xml:space="preserve">
(Format hh:00)</t>
    </r>
  </si>
  <si>
    <t>Uhrzeit Beginn</t>
  </si>
  <si>
    <t>Uhrzeit Ende</t>
  </si>
  <si>
    <t>Tagessatz
gem. Dauer des Aufenthalts</t>
  </si>
  <si>
    <t>Datum
(je 1 Kalendertag)</t>
  </si>
  <si>
    <t>Entschädigung
je km
(max. 0,30 €)</t>
  </si>
  <si>
    <r>
      <t xml:space="preserve">Ich versichere die </t>
    </r>
    <r>
      <rPr>
        <b/>
        <u/>
        <sz val="10"/>
        <rFont val="Arial"/>
        <family val="2"/>
      </rPr>
      <t>Richtigkeit</t>
    </r>
    <r>
      <rPr>
        <b/>
        <sz val="10"/>
        <rFont val="Arial"/>
        <family val="2"/>
      </rPr>
      <t xml:space="preserve"> und </t>
    </r>
    <r>
      <rPr>
        <b/>
        <u/>
        <sz val="10"/>
        <rFont val="Arial"/>
        <family val="2"/>
      </rPr>
      <t>Vollständigkeit</t>
    </r>
    <r>
      <rPr>
        <b/>
        <sz val="10"/>
        <rFont val="Arial"/>
        <family val="2"/>
      </rPr>
      <t xml:space="preserve"> der Angaben:</t>
    </r>
  </si>
  <si>
    <t>Wohnort bzw. Beschäftigungsstelle/Dienstort:</t>
  </si>
  <si>
    <t>Projektname:</t>
  </si>
  <si>
    <t>Bitte beachten Sie auch die Kommentare an den einzelnen Spaltenüberschriften - Diese sind mit einem kleinen roten Dreieck in der rechten oberen Ecke gekennzeichnet und werden angezeigt, wenn Sie mit dem Cursor auf das entsprechende Feld gehen.</t>
  </si>
  <si>
    <t>Sp. 19:</t>
  </si>
  <si>
    <r>
      <t xml:space="preserve">Land/Ort
</t>
    </r>
    <r>
      <rPr>
        <i/>
        <sz val="9"/>
        <rFont val="Arial"/>
        <family val="2"/>
      </rPr>
      <t>(bitte auswählen)</t>
    </r>
  </si>
  <si>
    <t>UNTERKUNFT / VERPFLEGUNG</t>
  </si>
  <si>
    <t>Reisekostenabrechnung (Ausland)</t>
  </si>
  <si>
    <t xml:space="preserve">Zentralafrikanische Republik </t>
  </si>
  <si>
    <t xml:space="preserve">Weißrussland </t>
  </si>
  <si>
    <t xml:space="preserve">Vietnam </t>
  </si>
  <si>
    <t xml:space="preserve">Vereinigte Arabische Emirate </t>
  </si>
  <si>
    <t xml:space="preserve">Venezuela </t>
  </si>
  <si>
    <t xml:space="preserve">Vatikanstaat </t>
  </si>
  <si>
    <t xml:space="preserve">Usbekistan </t>
  </si>
  <si>
    <t xml:space="preserve">USA: Washington, D. C. </t>
  </si>
  <si>
    <t xml:space="preserve">USA: San Francisco </t>
  </si>
  <si>
    <t xml:space="preserve">USA: New York City </t>
  </si>
  <si>
    <t xml:space="preserve">USA: Miami </t>
  </si>
  <si>
    <t xml:space="preserve">USA: Los Angeles </t>
  </si>
  <si>
    <t xml:space="preserve">USA: Houston </t>
  </si>
  <si>
    <t xml:space="preserve">USA: Chicago </t>
  </si>
  <si>
    <t xml:space="preserve">USA: Boston </t>
  </si>
  <si>
    <t xml:space="preserve">USA: Atlanta </t>
  </si>
  <si>
    <t xml:space="preserve">USA im Übrigen </t>
  </si>
  <si>
    <t xml:space="preserve">Uruguay </t>
  </si>
  <si>
    <t xml:space="preserve">Ungarn </t>
  </si>
  <si>
    <t xml:space="preserve">Ukraine </t>
  </si>
  <si>
    <t xml:space="preserve">Uganda </t>
  </si>
  <si>
    <t xml:space="preserve">Turkmenistan </t>
  </si>
  <si>
    <t xml:space="preserve">Türkei: Izmir, Istanbul </t>
  </si>
  <si>
    <t xml:space="preserve">Türkei im Übrigen </t>
  </si>
  <si>
    <t xml:space="preserve">Tunesien </t>
  </si>
  <si>
    <t xml:space="preserve">Tschechische Republik </t>
  </si>
  <si>
    <t xml:space="preserve">Tschad </t>
  </si>
  <si>
    <t xml:space="preserve">Trinidad und Tobago </t>
  </si>
  <si>
    <t xml:space="preserve">Tonga </t>
  </si>
  <si>
    <t xml:space="preserve">Togo </t>
  </si>
  <si>
    <t xml:space="preserve">Thailand </t>
  </si>
  <si>
    <t xml:space="preserve">Tansania </t>
  </si>
  <si>
    <t xml:space="preserve">Taiwan </t>
  </si>
  <si>
    <t xml:space="preserve">Tadschikistan </t>
  </si>
  <si>
    <t xml:space="preserve">Syrien </t>
  </si>
  <si>
    <t xml:space="preserve">Suriname </t>
  </si>
  <si>
    <t xml:space="preserve">Sudan </t>
  </si>
  <si>
    <t xml:space="preserve">Südafrika: Kapstadt </t>
  </si>
  <si>
    <t xml:space="preserve">Südafrika im Übrigen </t>
  </si>
  <si>
    <t xml:space="preserve">St. Vincent und die Grenadinen </t>
  </si>
  <si>
    <t xml:space="preserve">St. Lucia </t>
  </si>
  <si>
    <t xml:space="preserve">St. Kitts und Nevis </t>
  </si>
  <si>
    <t xml:space="preserve">Sri Lanka </t>
  </si>
  <si>
    <t xml:space="preserve">Spanien: Palma de Mallorca </t>
  </si>
  <si>
    <t xml:space="preserve">Spanien: Kanarische Inseln </t>
  </si>
  <si>
    <t xml:space="preserve">Spanien: Barcelona, Madrid </t>
  </si>
  <si>
    <t xml:space="preserve">Spanien im Übrigen </t>
  </si>
  <si>
    <t xml:space="preserve">Slowenien </t>
  </si>
  <si>
    <t xml:space="preserve">Slowakische Republik </t>
  </si>
  <si>
    <t xml:space="preserve">Singapur </t>
  </si>
  <si>
    <t xml:space="preserve">Simbabwe </t>
  </si>
  <si>
    <t xml:space="preserve">Sierra Leone </t>
  </si>
  <si>
    <t xml:space="preserve">Serbien </t>
  </si>
  <si>
    <t xml:space="preserve">Senegal </t>
  </si>
  <si>
    <t xml:space="preserve">Schweiz: Genf </t>
  </si>
  <si>
    <t xml:space="preserve">Schweiz: Bern </t>
  </si>
  <si>
    <t xml:space="preserve">Schweiz im Übrigen </t>
  </si>
  <si>
    <t xml:space="preserve">Schweden </t>
  </si>
  <si>
    <t xml:space="preserve">Saudi-Arabien: Riad </t>
  </si>
  <si>
    <t xml:space="preserve">Saudi-Arabien: Djidda </t>
  </si>
  <si>
    <t xml:space="preserve">Saudi-Arabien im Übrigen </t>
  </si>
  <si>
    <t xml:space="preserve">São Tomé – Príncipe </t>
  </si>
  <si>
    <t xml:space="preserve">San Marino </t>
  </si>
  <si>
    <t xml:space="preserve">Samoa </t>
  </si>
  <si>
    <t xml:space="preserve">Sambia </t>
  </si>
  <si>
    <t xml:space="preserve">Russische Föderation: St. Petersburg </t>
  </si>
  <si>
    <t>Russische Föderation: Moskau (o. Gästewohnung der Dt. Botschaft)</t>
  </si>
  <si>
    <t>Russische Föderation: Moskau (m. Gästewohnung der Dt. Botschaft)</t>
  </si>
  <si>
    <t xml:space="preserve">Russische Föderation im Übrigen </t>
  </si>
  <si>
    <t xml:space="preserve">Rumänien: Bukarest </t>
  </si>
  <si>
    <t xml:space="preserve">Rumänien im Übrigen </t>
  </si>
  <si>
    <t xml:space="preserve">Ruanda </t>
  </si>
  <si>
    <t xml:space="preserve">Portugal: Lissabon </t>
  </si>
  <si>
    <t xml:space="preserve">Portugal im Übrigen </t>
  </si>
  <si>
    <t xml:space="preserve">Polen: Warschau, Krakau </t>
  </si>
  <si>
    <t xml:space="preserve">Polen im Übrigen </t>
  </si>
  <si>
    <t xml:space="preserve">Philippinen </t>
  </si>
  <si>
    <t xml:space="preserve">Peru </t>
  </si>
  <si>
    <t xml:space="preserve">Paraguay </t>
  </si>
  <si>
    <t xml:space="preserve">Papua-Neuguinea </t>
  </si>
  <si>
    <t xml:space="preserve">Panama </t>
  </si>
  <si>
    <t xml:space="preserve">Pakistan Islamabad </t>
  </si>
  <si>
    <t xml:space="preserve">Pakistan im Übrigen </t>
  </si>
  <si>
    <t xml:space="preserve">Österreich: Wien </t>
  </si>
  <si>
    <t xml:space="preserve">Österreich im Übrigen </t>
  </si>
  <si>
    <t xml:space="preserve">Oman </t>
  </si>
  <si>
    <t xml:space="preserve">Norwegen </t>
  </si>
  <si>
    <t xml:space="preserve">Nigeria </t>
  </si>
  <si>
    <t xml:space="preserve">Niger </t>
  </si>
  <si>
    <t xml:space="preserve">Niederlande </t>
  </si>
  <si>
    <t xml:space="preserve">Nicaragua </t>
  </si>
  <si>
    <t xml:space="preserve">Neuseeland </t>
  </si>
  <si>
    <t xml:space="preserve">Nepal </t>
  </si>
  <si>
    <t xml:space="preserve">Namibia </t>
  </si>
  <si>
    <t xml:space="preserve">Myanmar </t>
  </si>
  <si>
    <t xml:space="preserve">Mosambik </t>
  </si>
  <si>
    <t xml:space="preserve">Montenegro </t>
  </si>
  <si>
    <t xml:space="preserve">Mongolei </t>
  </si>
  <si>
    <t xml:space="preserve">Monaco </t>
  </si>
  <si>
    <t xml:space="preserve">Moldau, Republik </t>
  </si>
  <si>
    <t xml:space="preserve">Mexiko </t>
  </si>
  <si>
    <t xml:space="preserve">Mazedonien </t>
  </si>
  <si>
    <t xml:space="preserve">Mauritius </t>
  </si>
  <si>
    <t xml:space="preserve">Mauretanien </t>
  </si>
  <si>
    <t xml:space="preserve">Marokko </t>
  </si>
  <si>
    <t xml:space="preserve">Malta </t>
  </si>
  <si>
    <t xml:space="preserve">Mali </t>
  </si>
  <si>
    <t xml:space="preserve">Malediven </t>
  </si>
  <si>
    <t xml:space="preserve">Malaysia </t>
  </si>
  <si>
    <t xml:space="preserve">Malawi </t>
  </si>
  <si>
    <t xml:space="preserve">Madagaskar </t>
  </si>
  <si>
    <t xml:space="preserve">Luxemburg </t>
  </si>
  <si>
    <t xml:space="preserve">Litauen </t>
  </si>
  <si>
    <t xml:space="preserve">Liechtenstein </t>
  </si>
  <si>
    <t xml:space="preserve">Libyen </t>
  </si>
  <si>
    <t xml:space="preserve">Libanon </t>
  </si>
  <si>
    <t xml:space="preserve">Lettland </t>
  </si>
  <si>
    <t xml:space="preserve">Lesotho </t>
  </si>
  <si>
    <t xml:space="preserve">Laos </t>
  </si>
  <si>
    <t xml:space="preserve">Kuwait </t>
  </si>
  <si>
    <t xml:space="preserve">Kuba </t>
  </si>
  <si>
    <t xml:space="preserve">Kroatien </t>
  </si>
  <si>
    <t xml:space="preserve">Kosovo </t>
  </si>
  <si>
    <t xml:space="preserve">Korea, Republik </t>
  </si>
  <si>
    <t>Korea, Demokratische Volksrepublik</t>
  </si>
  <si>
    <t xml:space="preserve">Kongo, Republik </t>
  </si>
  <si>
    <t xml:space="preserve">Kongo, Demokratische Republik </t>
  </si>
  <si>
    <t xml:space="preserve">Kolumbien </t>
  </si>
  <si>
    <t xml:space="preserve">Kirgisistan </t>
  </si>
  <si>
    <t xml:space="preserve">Kenia </t>
  </si>
  <si>
    <t xml:space="preserve">Katar </t>
  </si>
  <si>
    <t xml:space="preserve">Kasachstan </t>
  </si>
  <si>
    <t xml:space="preserve">Kap Verde </t>
  </si>
  <si>
    <t xml:space="preserve">Kanada: Vancouver </t>
  </si>
  <si>
    <t xml:space="preserve">Kanada: Toronto </t>
  </si>
  <si>
    <t xml:space="preserve">Kanada: Ottawa </t>
  </si>
  <si>
    <t xml:space="preserve">Kanada im Übrigen </t>
  </si>
  <si>
    <t xml:space="preserve">Kamerun: Jaunde </t>
  </si>
  <si>
    <t xml:space="preserve">Kamerun im Übrigen </t>
  </si>
  <si>
    <t xml:space="preserve">Kambodscha </t>
  </si>
  <si>
    <t xml:space="preserve">Jordanien </t>
  </si>
  <si>
    <t xml:space="preserve">Jemen </t>
  </si>
  <si>
    <t xml:space="preserve">Japan: Tokio </t>
  </si>
  <si>
    <t xml:space="preserve">Japan im Übrigen </t>
  </si>
  <si>
    <t xml:space="preserve">Jamaika </t>
  </si>
  <si>
    <t xml:space="preserve">Italien: Rom </t>
  </si>
  <si>
    <t xml:space="preserve">Italien: Mailand </t>
  </si>
  <si>
    <t xml:space="preserve">Italien: im Übrigen </t>
  </si>
  <si>
    <t xml:space="preserve">Israel </t>
  </si>
  <si>
    <t xml:space="preserve">Island </t>
  </si>
  <si>
    <t xml:space="preserve">Irland </t>
  </si>
  <si>
    <t xml:space="preserve">Iran </t>
  </si>
  <si>
    <t xml:space="preserve">Indonesien </t>
  </si>
  <si>
    <t xml:space="preserve">Indien: Neu Delhi </t>
  </si>
  <si>
    <t xml:space="preserve">Indien: Mumbai </t>
  </si>
  <si>
    <t xml:space="preserve">Indien: Kalkutta </t>
  </si>
  <si>
    <t xml:space="preserve">Indien: Chennai </t>
  </si>
  <si>
    <t xml:space="preserve">Indien im Übrigen </t>
  </si>
  <si>
    <t xml:space="preserve">Honduras </t>
  </si>
  <si>
    <t xml:space="preserve">Haiti </t>
  </si>
  <si>
    <t xml:space="preserve">Guyana </t>
  </si>
  <si>
    <t xml:space="preserve">Guinea-Bissau </t>
  </si>
  <si>
    <t xml:space="preserve">Guinea </t>
  </si>
  <si>
    <t xml:space="preserve">Guatemala </t>
  </si>
  <si>
    <t xml:space="preserve">Großbritannien und Nordirland: London </t>
  </si>
  <si>
    <t xml:space="preserve">Großbritannien und Nordirland: Edinburgh </t>
  </si>
  <si>
    <t xml:space="preserve">Großbritannien und Nordirland im Übrigen </t>
  </si>
  <si>
    <t xml:space="preserve">Griechenland: Athen </t>
  </si>
  <si>
    <t xml:space="preserve">Griechenland im Übrigen </t>
  </si>
  <si>
    <t xml:space="preserve">Grenada </t>
  </si>
  <si>
    <t xml:space="preserve">Ghana </t>
  </si>
  <si>
    <t xml:space="preserve">Georgien </t>
  </si>
  <si>
    <t xml:space="preserve">Gambia </t>
  </si>
  <si>
    <t xml:space="preserve">Gabun </t>
  </si>
  <si>
    <t xml:space="preserve">Frankreich: Straßburg </t>
  </si>
  <si>
    <t>Frankreich: Paris sowie die Dept. 92, 93 und 94</t>
  </si>
  <si>
    <t xml:space="preserve">Frankreich im Übrigen </t>
  </si>
  <si>
    <t xml:space="preserve">Finnland </t>
  </si>
  <si>
    <t xml:space="preserve">Fidschi </t>
  </si>
  <si>
    <t xml:space="preserve">Estland </t>
  </si>
  <si>
    <t xml:space="preserve">Eritrea </t>
  </si>
  <si>
    <t xml:space="preserve">El Salvador </t>
  </si>
  <si>
    <t xml:space="preserve">Ecuador </t>
  </si>
  <si>
    <t xml:space="preserve">Dschibuti </t>
  </si>
  <si>
    <t xml:space="preserve">Dominikanische Republik </t>
  </si>
  <si>
    <t xml:space="preserve">Dominica </t>
  </si>
  <si>
    <t xml:space="preserve">Dänemark </t>
  </si>
  <si>
    <t xml:space="preserve">Côte d’Ivoire </t>
  </si>
  <si>
    <t xml:space="preserve">Costa Rica </t>
  </si>
  <si>
    <t xml:space="preserve">China: Shanghai </t>
  </si>
  <si>
    <t xml:space="preserve">China: Peking </t>
  </si>
  <si>
    <t xml:space="preserve">China: Hongkong </t>
  </si>
  <si>
    <t xml:space="preserve">China: Chengdu </t>
  </si>
  <si>
    <t xml:space="preserve">China im Übrigen </t>
  </si>
  <si>
    <t xml:space="preserve">Chile </t>
  </si>
  <si>
    <t xml:space="preserve">Burundi </t>
  </si>
  <si>
    <t xml:space="preserve">Burkina Faso </t>
  </si>
  <si>
    <t xml:space="preserve">Bulgarien </t>
  </si>
  <si>
    <t xml:space="preserve">Brunei </t>
  </si>
  <si>
    <t xml:space="preserve">Brasilien: Sao Paulo </t>
  </si>
  <si>
    <t xml:space="preserve">Brasilien: Rio de Janeiro </t>
  </si>
  <si>
    <t xml:space="preserve">Brasilien: Brasilia </t>
  </si>
  <si>
    <t xml:space="preserve">Brasilien im Übrigen </t>
  </si>
  <si>
    <t xml:space="preserve">Botsuana </t>
  </si>
  <si>
    <t xml:space="preserve">Bosnien und Herzegowina </t>
  </si>
  <si>
    <t xml:space="preserve">Bolivien </t>
  </si>
  <si>
    <t xml:space="preserve">Benin </t>
  </si>
  <si>
    <t xml:space="preserve">Belgien </t>
  </si>
  <si>
    <t xml:space="preserve">Barbados </t>
  </si>
  <si>
    <t xml:space="preserve">Bangladesch </t>
  </si>
  <si>
    <t xml:space="preserve">Bahrain </t>
  </si>
  <si>
    <t xml:space="preserve">Australien: Sydney </t>
  </si>
  <si>
    <t xml:space="preserve">Australien: Melbourne </t>
  </si>
  <si>
    <t xml:space="preserve">Australien im Übrigen </t>
  </si>
  <si>
    <t xml:space="preserve">Äthiopien </t>
  </si>
  <si>
    <t xml:space="preserve">Aserbaidschan </t>
  </si>
  <si>
    <t xml:space="preserve">Armenien </t>
  </si>
  <si>
    <t xml:space="preserve">Argentinien </t>
  </si>
  <si>
    <t xml:space="preserve">Antigua und Barbuda </t>
  </si>
  <si>
    <t xml:space="preserve">Angola </t>
  </si>
  <si>
    <t xml:space="preserve">Andorra </t>
  </si>
  <si>
    <t xml:space="preserve">Algerien </t>
  </si>
  <si>
    <t xml:space="preserve">Albanien </t>
  </si>
  <si>
    <t xml:space="preserve">Ägypten </t>
  </si>
  <si>
    <t xml:space="preserve">Afghanistan </t>
  </si>
  <si>
    <t>Auslandstagegeld</t>
  </si>
  <si>
    <t>Auslandstage- und Auslandsübernachtungsgelder</t>
  </si>
  <si>
    <r>
      <t xml:space="preserve">ausgelegt für Flug-/Bahnticket, Mietwagen etc.
</t>
    </r>
    <r>
      <rPr>
        <b/>
        <sz val="9"/>
        <rFont val="Arial"/>
        <family val="2"/>
      </rPr>
      <t>(nur mit Beleg)</t>
    </r>
  </si>
  <si>
    <r>
      <rPr>
        <b/>
        <sz val="9"/>
        <rFont val="Arial"/>
        <family val="2"/>
      </rPr>
      <t>Dauer der Dienstreise</t>
    </r>
    <r>
      <rPr>
        <i/>
        <sz val="9"/>
        <rFont val="Arial"/>
        <family val="2"/>
      </rPr>
      <t xml:space="preserve">
(Format hh:mm)</t>
    </r>
  </si>
  <si>
    <r>
      <t xml:space="preserve">ausgelegte Ausgaben je Übernachtung
</t>
    </r>
    <r>
      <rPr>
        <b/>
        <sz val="9"/>
        <rFont val="Arial"/>
        <family val="2"/>
      </rPr>
      <t>(nur mit Beleg)</t>
    </r>
  </si>
  <si>
    <r>
      <t xml:space="preserve">Nebenkosten z. B. Taxi, Nahverkerh etc.
</t>
    </r>
    <r>
      <rPr>
        <b/>
        <sz val="9"/>
        <rFont val="Arial"/>
        <family val="2"/>
      </rPr>
      <t>(nur mit Beleg)</t>
    </r>
  </si>
  <si>
    <r>
      <rPr>
        <b/>
        <sz val="9"/>
        <rFont val="Arial"/>
        <family val="2"/>
      </rPr>
      <t>unentgeltliche Verpflegung</t>
    </r>
    <r>
      <rPr>
        <sz val="9"/>
        <rFont val="Arial"/>
        <family val="2"/>
      </rPr>
      <t xml:space="preserve">
</t>
    </r>
    <r>
      <rPr>
        <i/>
        <sz val="9"/>
        <rFont val="Arial"/>
        <family val="2"/>
      </rPr>
      <t xml:space="preserve">(ggf. bitte ankreuzen)               </t>
    </r>
  </si>
  <si>
    <t>Auslandstagegeld
gem. Land/Ort und Dauer des Aufenthalts</t>
  </si>
  <si>
    <t>Das Auslandstagegeld wird je Kalendertag pauschal in Abhängigkeit vom Land/Ort und von der Dauer der Abwesenheit erstattet. Die derzeit gültigen Sätze können dem Tabellenblatt "Länderübersicht" entnommen werden.</t>
  </si>
  <si>
    <t>Sp. 24:</t>
  </si>
  <si>
    <t>Sp. 20-23:</t>
  </si>
  <si>
    <t>zutreffendes bitte ankreuzen</t>
  </si>
  <si>
    <r>
      <t xml:space="preserve">Nebenkosten z. B. Taxi, 
Nahverkehr etc.
</t>
    </r>
    <r>
      <rPr>
        <b/>
        <sz val="9"/>
        <rFont val="Arial"/>
        <family val="2"/>
      </rPr>
      <t>(nur mit Beleg)</t>
    </r>
  </si>
  <si>
    <t>Entschädigung je km
(max. 0,30 €)</t>
  </si>
  <si>
    <r>
      <rPr>
        <b/>
        <sz val="9"/>
        <rFont val="Arial"/>
        <family val="2"/>
      </rPr>
      <t>unentgeltliche Verpflegung</t>
    </r>
    <r>
      <rPr>
        <sz val="9"/>
        <rFont val="Arial"/>
        <family val="2"/>
      </rPr>
      <t xml:space="preserve">
</t>
    </r>
    <r>
      <rPr>
        <i/>
        <sz val="9"/>
        <rFont val="Arial"/>
        <family val="2"/>
      </rPr>
      <t xml:space="preserve">(zutreffendes bitte ankreuzen)               </t>
    </r>
  </si>
  <si>
    <t>Abzug vom Auslandstagegeld bei unentgeltlichem</t>
  </si>
  <si>
    <t>Sofern die Übernachtungskosten Frühstück enthalten, werden 20 % des Tagessatzes für 24 Std. und bei Mittagessen und/oder Abendessen jeweils 40 % des Auslandtagegelds für 24 Std. in Abzug gebracht. Die Summe der Abzüge überschreitet jedoch niemals die Höhe des zustehenden Tagegelds.</t>
  </si>
  <si>
    <t>Sofern die Übernachtungskosten Frühstück enthalten, werden 20 % des Tagessatzes für 24 Std. und bei Mittagessen und/oder Abendessen jeweils 40 % des Tagegelds für 24 Std. in Abzug gebracht. Die Summe der Abzüge überschreitet jedoch niemals die Höhe des zustehenden Tagegelds.</t>
  </si>
  <si>
    <r>
      <t xml:space="preserve">Nebenkosten z. B. Taxi, Nahverkehr etc.
</t>
    </r>
    <r>
      <rPr>
        <b/>
        <sz val="9"/>
        <rFont val="Arial"/>
        <family val="2"/>
      </rPr>
      <t>(nur mit Beleg)</t>
    </r>
  </si>
  <si>
    <r>
      <t xml:space="preserve">ausgelegte Ausgaben je Übernachtung ohne evtl. Verpflegung
</t>
    </r>
    <r>
      <rPr>
        <b/>
        <sz val="9"/>
        <rFont val="Arial"/>
        <family val="2"/>
      </rPr>
      <t>(nur mit Beleg)</t>
    </r>
  </si>
  <si>
    <t xml:space="preserve"> 1 = Dienstwagen, 2 = Mietwagen (bei Vorliegen eines triftigen Grundes), 3 = Privat-PKW, 4 = Bahn (Eine vorhandene Bahncard ist zu nutzen!) oder (Reise-)Bus, 5 = Flugzeug, 6 = Schiff</t>
  </si>
  <si>
    <t>Äquatorialguinea</t>
  </si>
  <si>
    <t>Kamerun</t>
  </si>
  <si>
    <t>Südsudan</t>
  </si>
  <si>
    <t>Zypern</t>
  </si>
  <si>
    <t>Ja</t>
  </si>
  <si>
    <t>Nein</t>
  </si>
  <si>
    <t>E</t>
  </si>
  <si>
    <t>AN</t>
  </si>
  <si>
    <t>ZW</t>
  </si>
  <si>
    <t>AB</t>
  </si>
  <si>
    <t>Sp. 9:</t>
  </si>
  <si>
    <t>An- oder Abreise?</t>
  </si>
  <si>
    <t>Tagessatz
100 % ?</t>
  </si>
  <si>
    <t>Tagessatz
50 % ?</t>
  </si>
  <si>
    <t>Wohnort:</t>
  </si>
  <si>
    <t>erste Tätigkeitsstätte:</t>
  </si>
  <si>
    <t>E = Einzeltag; AN = Anreisetag
AB = Abreisetag; 
ZW = Zwischentag</t>
  </si>
  <si>
    <t xml:space="preserve">Auslandsüber-nachtungsgeld (mit Beleg) </t>
  </si>
  <si>
    <t>Land</t>
  </si>
  <si>
    <t>Frühstück (20%)</t>
  </si>
  <si>
    <t>Mittagessen (40%)</t>
  </si>
  <si>
    <t>Abendessen (40%)</t>
  </si>
  <si>
    <t>Marshall Inseln</t>
  </si>
  <si>
    <t>Österreich</t>
  </si>
  <si>
    <t>Sp. 20:</t>
  </si>
  <si>
    <t>Sp. 21-24:</t>
  </si>
  <si>
    <t>Sp. 25:</t>
  </si>
  <si>
    <t>X</t>
  </si>
  <si>
    <t>Australien: Canberra</t>
  </si>
  <si>
    <t>Frankreich: Lyon</t>
  </si>
  <si>
    <t>Frankreich: Marseille</t>
  </si>
  <si>
    <t>Polen: Danzig</t>
  </si>
  <si>
    <t>Polen: Krakau</t>
  </si>
  <si>
    <t>Polen: Warschau</t>
  </si>
  <si>
    <t xml:space="preserve">São Tomé und Príncipe </t>
  </si>
  <si>
    <t>Türkei: Istanbul</t>
  </si>
  <si>
    <t>Türkei: Izmir</t>
  </si>
  <si>
    <t>Vereinigtes Königreich von Großbritannien und Norddirland: Im Übrigen</t>
  </si>
  <si>
    <t>Vereinigtes Königreich von Großbritannien und Norddirland: London</t>
  </si>
  <si>
    <t>Polen: Breslau</t>
  </si>
  <si>
    <t>Palau</t>
  </si>
  <si>
    <t>Portugal</t>
  </si>
  <si>
    <t>Spanien: Barcelona</t>
  </si>
  <si>
    <t xml:space="preserve">Spanien: Madrid </t>
  </si>
  <si>
    <t xml:space="preserve">Vereinigte Staaten von Amerika: USA im Übrigen </t>
  </si>
  <si>
    <t xml:space="preserve">Vereinigte Staaten von Amerika:  Atlanta </t>
  </si>
  <si>
    <t xml:space="preserve">Vereinigte Staaten von Amerika: Boston </t>
  </si>
  <si>
    <t xml:space="preserve">Vereinigte Staaten von Amerika: Chicago </t>
  </si>
  <si>
    <t xml:space="preserve">Vereinigte Staaten von Amerika: Houston </t>
  </si>
  <si>
    <t xml:space="preserve">Vereinigte Staaten von Amerika: Los Angeles </t>
  </si>
  <si>
    <t xml:space="preserve">Vereinigte Staaten von Amerika: Miami </t>
  </si>
  <si>
    <t xml:space="preserve">Vereinigte Staaten von Amerika: New York City </t>
  </si>
  <si>
    <t xml:space="preserve">Vereinigte Staaten von Amerika: San Francisco </t>
  </si>
  <si>
    <t xml:space="preserve">Vereinigte Staaten von Amerika: Washington, D. C. </t>
  </si>
  <si>
    <t>Russische Föderation: Moskau</t>
  </si>
  <si>
    <t>Tagessatz 100 %</t>
  </si>
  <si>
    <t>China: Kanton</t>
  </si>
  <si>
    <t>Russische Föderation: Jekatarinenburg</t>
  </si>
  <si>
    <t>Südafrika: Johannisburg</t>
  </si>
  <si>
    <t>Äthiopien</t>
  </si>
  <si>
    <t>für den An- und Abreisetag sowie bei einer Abwesenheitsdauer von mehr als 8 Stunden je Kalendertag (80%)</t>
  </si>
  <si>
    <t>bei einer Abwesenheitsdauer von 24 Stunden je Kalendertag (100%)</t>
  </si>
  <si>
    <t xml:space="preserve">Für eine notwendige Übernachtung werden pauschal 20,00 Euro ohne Beleg anerkannt. Höhere Ausgaben können erstattet werden, soweit sie notwendig waren und entsprechende Belege vorgelegt werden. Werden dabei 80,00 € überschritten, ist unaufgefordert eine Begründung für die Notwendigkeit beizufügen. Sofern eine unentgeltliche Bereitstellung einer Unterkunft erfolgt, wird keinerlei Übernachtungsgeld anerkannt - auch dann nicht, wenn die Unterkunft nicht genutzt wird.
</t>
  </si>
  <si>
    <t xml:space="preserve">Für eine notwendige Übernachtung werden pauschal 25,00 Euro ohne Beleg anerkannt. Höhere Ausgaben können erstattet werden, soweit sie notwendig waren und entsprechende Belege vorgelegt werden. Wird dabei das jeweilige Auslandsübernachtungsgeld (vgl. Tabellenblatt "Länderübersicht") überschritten, ist unaufgefordert eine Begründung für die Notwendigkeit beizufügen. Sofern eine unentgeltliche Bereitstellung einer Unterkunft erfolgt, wird keinerlei Übernachtungsgeld anerkannt - auch dann nicht, wenn die Unterkunft nicht genutzt wird.
</t>
  </si>
  <si>
    <t>(gemäß Niedersächsischer Reisekostenverordnung (NRKVO) in Verbindung mit der Verordnung über die Reisekostenvergütung bei Auslandsreisen (ARV) und den dazu erlassenen Verwaltungsvorschriften (ARVVwV) in den jeweils gültigen Fassungen)</t>
  </si>
  <si>
    <t>Fahrkarten Nahverkehr (Bus, Straßenbahn etc.), Taxi (bei Vorliegen eines triftigen Grundes), Parkticket (bis zu 10 €), Flughafentransfer, Überlandbusse</t>
  </si>
  <si>
    <t>Reisekostenabrechnung (Inland) für Dienstreisen ab dem 01.01.2020</t>
  </si>
  <si>
    <t>Dauert die Dienstreise (am selben auswärtigen Geschäftsort) länger als 14 Tage wird vom 15. Tag an nur noch ein um 10 % ermäßigtes Tagegeld anerkannt.</t>
  </si>
  <si>
    <t>Reisekostenabrechnung (Ausland) für Dienstreisen ab dem 01.01.2020</t>
  </si>
  <si>
    <t>Übersicht über die ab 1. Januar 2020 geltenden</t>
  </si>
  <si>
    <t>Der Tagessatz wird je Kalendertag pauschal in Abhängigkeit von der Dauer der Abwesenheit erstattet.  Bei Eintagesreisen (Einzeltag) von mehr als 8 Std. = 14 €;
bei mehrtägigen Reisen: An- und Abreisetag unabhängig der Reisedauer = 14 €; bei 24 Stunden (Zwischentag) = 28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</si>
</sst>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44" formatCode="_-* #,##0.00\ &quot;€&quot;_-;\-* #,##0.00\ &quot;€&quot;_-;_-* &quot;-&quot;??\ &quot;€&quot;_-;_-@_-"/>
    <numFmt numFmtId="166" formatCode="dd/mm/yy;@"/>
    <numFmt numFmtId="167" formatCode="h:mm;@"/>
    <numFmt numFmtId="168" formatCode="#,##0.00\ &quot;€&quot;"/>
    <numFmt numFmtId="175" formatCode="[h]:mm"/>
    <numFmt numFmtId="183" formatCode="0.0000000"/>
  </numFmts>
  <fonts count="30" x14ac:knownFonts="1">
    <font>
      <sz val="10"/>
      <name val="Arial"/>
    </font>
    <font>
      <sz val="10"/>
      <name val="Arial"/>
    </font>
    <font>
      <sz val="22"/>
      <name val="Arial"/>
      <family val="2"/>
    </font>
    <font>
      <sz val="10"/>
      <color indexed="9"/>
      <name val="Arial"/>
      <family val="2"/>
    </font>
    <font>
      <b/>
      <sz val="10"/>
      <name val="Arial"/>
      <family val="2"/>
    </font>
    <font>
      <sz val="10"/>
      <name val="Arial"/>
      <family val="2"/>
    </font>
    <font>
      <sz val="9"/>
      <name val="Arial"/>
      <family val="2"/>
    </font>
    <font>
      <b/>
      <sz val="9"/>
      <color indexed="9"/>
      <name val="Arial"/>
      <family val="2"/>
    </font>
    <font>
      <b/>
      <sz val="8"/>
      <color indexed="9"/>
      <name val="Arial"/>
      <family val="2"/>
    </font>
    <font>
      <b/>
      <sz val="10"/>
      <color indexed="9"/>
      <name val="Arial"/>
      <family val="2"/>
    </font>
    <font>
      <sz val="8"/>
      <name val="Arial"/>
      <family val="2"/>
    </font>
    <font>
      <b/>
      <sz val="8"/>
      <name val="Arial"/>
      <family val="2"/>
    </font>
    <font>
      <b/>
      <sz val="9"/>
      <name val="Arial"/>
      <family val="2"/>
    </font>
    <font>
      <b/>
      <u/>
      <sz val="10"/>
      <name val="Arial"/>
      <family val="2"/>
    </font>
    <font>
      <b/>
      <sz val="11"/>
      <name val="Arial"/>
      <family val="2"/>
    </font>
    <font>
      <b/>
      <sz val="9"/>
      <name val="Arial"/>
      <family val="2"/>
    </font>
    <font>
      <b/>
      <sz val="8"/>
      <color indexed="81"/>
      <name val="Tahoma"/>
      <family val="2"/>
    </font>
    <font>
      <b/>
      <sz val="9"/>
      <color indexed="81"/>
      <name val="Tahoma"/>
      <family val="2"/>
    </font>
    <font>
      <i/>
      <sz val="9"/>
      <name val="Arial"/>
      <family val="2"/>
    </font>
    <font>
      <sz val="9"/>
      <color indexed="81"/>
      <name val="Tahoma"/>
      <family val="2"/>
    </font>
    <font>
      <sz val="10"/>
      <name val="Arial"/>
      <family val="2"/>
    </font>
    <font>
      <b/>
      <i/>
      <sz val="10"/>
      <name val="Arial"/>
      <family val="2"/>
    </font>
    <font>
      <b/>
      <i/>
      <sz val="11"/>
      <name val="Arial"/>
      <family val="2"/>
    </font>
    <font>
      <sz val="10"/>
      <name val="Arial"/>
      <family val="2"/>
    </font>
    <font>
      <b/>
      <sz val="9"/>
      <color indexed="81"/>
      <name val="Tahoma"/>
      <family val="2"/>
    </font>
    <font>
      <b/>
      <i/>
      <sz val="9"/>
      <name val="Arial"/>
      <family val="2"/>
    </font>
    <font>
      <sz val="11"/>
      <name val="Arial"/>
      <family val="2"/>
    </font>
    <font>
      <sz val="10"/>
      <name val="Arial"/>
      <family val="2"/>
    </font>
    <font>
      <sz val="11"/>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2"/>
        <bgColor indexed="64"/>
      </patternFill>
    </fill>
    <fill>
      <patternFill patternType="solid">
        <fgColor indexed="9"/>
        <bgColor indexed="44"/>
      </patternFill>
    </fill>
    <fill>
      <patternFill patternType="solid">
        <fgColor indexed="42"/>
        <bgColor indexed="44"/>
      </patternFill>
    </fill>
    <fill>
      <patternFill patternType="solid">
        <fgColor indexed="42"/>
        <bgColor indexed="64"/>
      </patternFill>
    </fill>
    <fill>
      <patternFill patternType="solid">
        <fgColor theme="0"/>
        <bgColor indexed="64"/>
      </patternFill>
    </fill>
    <fill>
      <patternFill patternType="solid">
        <fgColor theme="9" tint="0.59999389629810485"/>
        <bgColor indexed="64"/>
      </patternFill>
    </fill>
  </fills>
  <borders count="7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theme="0"/>
      </right>
      <top style="medium">
        <color indexed="64"/>
      </top>
      <bottom style="medium">
        <color indexed="64"/>
      </bottom>
      <diagonal/>
    </border>
  </borders>
  <cellStyleXfs count="10">
    <xf numFmtId="0" fontId="0" fillId="0" borderId="0"/>
    <xf numFmtId="0" fontId="5" fillId="0" borderId="0"/>
    <xf numFmtId="0" fontId="28" fillId="0" borderId="0"/>
    <xf numFmtId="44" fontId="1"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cellStyleXfs>
  <cellXfs count="408">
    <xf numFmtId="0" fontId="0" fillId="0" borderId="0" xfId="0"/>
    <xf numFmtId="0" fontId="0" fillId="2" borderId="0" xfId="0" applyFill="1" applyBorder="1" applyAlignment="1" applyProtection="1">
      <alignment horizontal="left"/>
      <protection hidden="1"/>
    </xf>
    <xf numFmtId="168" fontId="14" fillId="2" borderId="0" xfId="0" applyNumberFormat="1" applyFont="1" applyFill="1" applyBorder="1" applyAlignment="1" applyProtection="1">
      <alignment horizontal="center"/>
      <protection hidden="1"/>
    </xf>
    <xf numFmtId="0" fontId="0" fillId="2" borderId="1" xfId="0" applyFill="1" applyBorder="1" applyAlignment="1" applyProtection="1">
      <alignment horizontal="left"/>
      <protection hidden="1"/>
    </xf>
    <xf numFmtId="14" fontId="4" fillId="2" borderId="1" xfId="0" applyNumberFormat="1" applyFont="1" applyFill="1" applyBorder="1" applyAlignment="1" applyProtection="1">
      <alignment horizontal="center"/>
      <protection hidden="1"/>
    </xf>
    <xf numFmtId="0" fontId="14" fillId="2" borderId="1" xfId="0" applyFont="1" applyFill="1" applyBorder="1" applyAlignment="1" applyProtection="1">
      <protection hidden="1"/>
    </xf>
    <xf numFmtId="168" fontId="11" fillId="0" borderId="2" xfId="0" applyNumberFormat="1" applyFont="1" applyFill="1" applyBorder="1" applyAlignment="1" applyProtection="1">
      <alignment horizontal="right" vertical="center"/>
      <protection hidden="1"/>
    </xf>
    <xf numFmtId="167" fontId="5" fillId="3" borderId="3" xfId="0" applyNumberFormat="1" applyFont="1" applyFill="1" applyBorder="1" applyAlignment="1" applyProtection="1">
      <alignment horizontal="right" vertical="center"/>
      <protection locked="0"/>
    </xf>
    <xf numFmtId="166" fontId="5" fillId="3" borderId="4" xfId="0" applyNumberFormat="1" applyFont="1" applyFill="1" applyBorder="1" applyAlignment="1" applyProtection="1">
      <alignment horizontal="center" vertical="center" wrapText="1"/>
      <protection locked="0"/>
    </xf>
    <xf numFmtId="168" fontId="5" fillId="3" borderId="5" xfId="0" applyNumberFormat="1" applyFont="1" applyFill="1" applyBorder="1" applyAlignment="1" applyProtection="1">
      <alignment horizontal="center" vertical="center"/>
      <protection locked="0"/>
    </xf>
    <xf numFmtId="166" fontId="5" fillId="3" borderId="6" xfId="0" applyNumberFormat="1" applyFont="1" applyFill="1" applyBorder="1" applyAlignment="1" applyProtection="1">
      <alignment horizontal="center" vertical="center" wrapText="1"/>
      <protection locked="0"/>
    </xf>
    <xf numFmtId="167" fontId="5" fillId="3" borderId="7" xfId="0" applyNumberFormat="1" applyFont="1" applyFill="1" applyBorder="1" applyAlignment="1" applyProtection="1">
      <alignment horizontal="right" vertical="center"/>
      <protection locked="0"/>
    </xf>
    <xf numFmtId="4" fontId="5" fillId="3" borderId="7" xfId="0" applyNumberFormat="1" applyFont="1" applyFill="1" applyBorder="1" applyAlignment="1" applyProtection="1">
      <alignment horizontal="center" vertical="center"/>
      <protection locked="0"/>
    </xf>
    <xf numFmtId="166" fontId="5" fillId="3" borderId="8" xfId="0" applyNumberFormat="1" applyFont="1" applyFill="1" applyBorder="1" applyAlignment="1" applyProtection="1">
      <alignment horizontal="center" vertical="center" wrapText="1"/>
      <protection locked="0"/>
    </xf>
    <xf numFmtId="167" fontId="5" fillId="3" borderId="9" xfId="0" applyNumberFormat="1" applyFont="1" applyFill="1" applyBorder="1" applyAlignment="1" applyProtection="1">
      <alignment horizontal="right" vertical="center"/>
      <protection locked="0"/>
    </xf>
    <xf numFmtId="0" fontId="5" fillId="3" borderId="9" xfId="0" applyFont="1" applyFill="1" applyBorder="1" applyAlignment="1" applyProtection="1">
      <alignment horizontal="left" vertical="center" wrapText="1"/>
      <protection locked="0"/>
    </xf>
    <xf numFmtId="168" fontId="5" fillId="3" borderId="10" xfId="0" applyNumberFormat="1" applyFont="1" applyFill="1" applyBorder="1" applyAlignment="1" applyProtection="1">
      <alignment horizontal="center" vertical="center"/>
      <protection locked="0"/>
    </xf>
    <xf numFmtId="4" fontId="5" fillId="3" borderId="9"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168" fontId="5" fillId="3" borderId="14" xfId="0" applyNumberFormat="1" applyFont="1" applyFill="1" applyBorder="1" applyAlignment="1" applyProtection="1">
      <alignment horizontal="center" vertical="center"/>
      <protection locked="0"/>
    </xf>
    <xf numFmtId="4" fontId="5" fillId="3" borderId="3" xfId="0" applyNumberFormat="1" applyFont="1" applyFill="1" applyBorder="1" applyAlignment="1" applyProtection="1">
      <alignment horizontal="center" vertical="center"/>
      <protection locked="0"/>
    </xf>
    <xf numFmtId="4" fontId="5" fillId="3" borderId="8" xfId="0" applyNumberFormat="1" applyFont="1" applyFill="1" applyBorder="1" applyAlignment="1" applyProtection="1">
      <alignment horizontal="center" vertical="center"/>
      <protection locked="0"/>
    </xf>
    <xf numFmtId="4" fontId="5" fillId="3" borderId="4" xfId="0" applyNumberFormat="1" applyFont="1" applyFill="1" applyBorder="1" applyAlignment="1" applyProtection="1">
      <alignment horizontal="center" vertical="center"/>
      <protection locked="0"/>
    </xf>
    <xf numFmtId="4" fontId="5" fillId="3" borderId="6" xfId="0" applyNumberFormat="1" applyFont="1" applyFill="1" applyBorder="1" applyAlignment="1" applyProtection="1">
      <alignment horizontal="center" vertical="center"/>
      <protection locked="0"/>
    </xf>
    <xf numFmtId="168" fontId="21" fillId="2" borderId="15" xfId="0" applyNumberFormat="1" applyFont="1" applyFill="1" applyBorder="1" applyAlignment="1" applyProtection="1">
      <alignment horizontal="right" vertical="center"/>
      <protection hidden="1"/>
    </xf>
    <xf numFmtId="168" fontId="21" fillId="2" borderId="10" xfId="0" applyNumberFormat="1" applyFont="1" applyFill="1" applyBorder="1" applyAlignment="1" applyProtection="1">
      <alignment horizontal="right" vertical="center"/>
      <protection hidden="1"/>
    </xf>
    <xf numFmtId="168" fontId="21" fillId="2" borderId="5" xfId="0" applyNumberFormat="1" applyFont="1" applyFill="1" applyBorder="1" applyAlignment="1" applyProtection="1">
      <alignment horizontal="right" vertical="center"/>
      <protection hidden="1"/>
    </xf>
    <xf numFmtId="168" fontId="21" fillId="2" borderId="14" xfId="0" applyNumberFormat="1" applyFont="1" applyFill="1" applyBorder="1" applyAlignment="1" applyProtection="1">
      <alignment horizontal="right" vertical="center"/>
      <protection hidden="1"/>
    </xf>
    <xf numFmtId="0" fontId="5" fillId="3" borderId="3"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168" fontId="5" fillId="3" borderId="16" xfId="0" applyNumberFormat="1" applyFont="1" applyFill="1" applyBorder="1" applyAlignment="1" applyProtection="1">
      <alignment horizontal="right" vertical="center"/>
      <protection locked="0"/>
    </xf>
    <xf numFmtId="168" fontId="5" fillId="3" borderId="17" xfId="0" applyNumberFormat="1" applyFont="1" applyFill="1" applyBorder="1" applyAlignment="1" applyProtection="1">
      <alignment vertical="center"/>
      <protection locked="0"/>
    </xf>
    <xf numFmtId="168" fontId="5" fillId="3" borderId="18" xfId="0" applyNumberFormat="1" applyFont="1" applyFill="1" applyBorder="1" applyAlignment="1" applyProtection="1">
      <alignment vertical="center"/>
      <protection locked="0"/>
    </xf>
    <xf numFmtId="168" fontId="21" fillId="2" borderId="11" xfId="0" applyNumberFormat="1" applyFont="1" applyFill="1" applyBorder="1" applyAlignment="1" applyProtection="1">
      <alignment horizontal="right" vertical="center"/>
      <protection hidden="1"/>
    </xf>
    <xf numFmtId="0" fontId="5" fillId="3" borderId="16"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168" fontId="21" fillId="2" borderId="1" xfId="0" applyNumberFormat="1" applyFont="1" applyFill="1" applyBorder="1" applyAlignment="1" applyProtection="1">
      <alignment horizontal="right" vertical="center"/>
      <protection hidden="1"/>
    </xf>
    <xf numFmtId="8" fontId="21" fillId="2" borderId="16" xfId="0" applyNumberFormat="1" applyFont="1" applyFill="1" applyBorder="1" applyAlignment="1" applyProtection="1">
      <alignment horizontal="right" vertical="center"/>
      <protection hidden="1"/>
    </xf>
    <xf numFmtId="8" fontId="21" fillId="2" borderId="17" xfId="0" applyNumberFormat="1" applyFont="1" applyFill="1" applyBorder="1" applyAlignment="1" applyProtection="1">
      <alignment horizontal="right" vertical="center"/>
      <protection hidden="1"/>
    </xf>
    <xf numFmtId="8" fontId="21" fillId="2" borderId="18" xfId="0" applyNumberFormat="1" applyFont="1" applyFill="1" applyBorder="1" applyAlignment="1" applyProtection="1">
      <alignment horizontal="right" vertical="center"/>
      <protection hidden="1"/>
    </xf>
    <xf numFmtId="168" fontId="21" fillId="2" borderId="20" xfId="0" applyNumberFormat="1" applyFont="1" applyFill="1" applyBorder="1" applyAlignment="1" applyProtection="1">
      <alignment horizontal="right" vertical="center"/>
      <protection hidden="1"/>
    </xf>
    <xf numFmtId="168" fontId="21" fillId="2" borderId="21" xfId="0" applyNumberFormat="1" applyFont="1" applyFill="1" applyBorder="1" applyAlignment="1" applyProtection="1">
      <alignment horizontal="right" vertical="center"/>
      <protection hidden="1"/>
    </xf>
    <xf numFmtId="168" fontId="21" fillId="2" borderId="22" xfId="0" applyNumberFormat="1" applyFont="1" applyFill="1" applyBorder="1" applyAlignment="1" applyProtection="1">
      <alignment horizontal="right" vertical="center"/>
      <protection hidden="1"/>
    </xf>
    <xf numFmtId="168" fontId="5" fillId="3" borderId="3" xfId="0" applyNumberFormat="1" applyFont="1" applyFill="1" applyBorder="1" applyAlignment="1" applyProtection="1">
      <alignment horizontal="center" vertical="center" wrapText="1"/>
      <protection locked="0"/>
    </xf>
    <xf numFmtId="168" fontId="5" fillId="3" borderId="9" xfId="0" applyNumberFormat="1" applyFont="1" applyFill="1" applyBorder="1" applyAlignment="1" applyProtection="1">
      <alignment horizontal="center" vertical="center" wrapText="1"/>
      <protection locked="0"/>
    </xf>
    <xf numFmtId="168" fontId="5" fillId="3" borderId="7" xfId="0" applyNumberFormat="1" applyFont="1" applyFill="1" applyBorder="1" applyAlignment="1" applyProtection="1">
      <alignment horizontal="center" vertical="center" wrapText="1"/>
      <protection locked="0"/>
    </xf>
    <xf numFmtId="168" fontId="22" fillId="2" borderId="23" xfId="0" applyNumberFormat="1" applyFont="1" applyFill="1" applyBorder="1" applyAlignment="1" applyProtection="1">
      <alignment horizontal="right" vertical="center"/>
      <protection hidden="1"/>
    </xf>
    <xf numFmtId="168" fontId="22" fillId="2" borderId="24" xfId="0" applyNumberFormat="1" applyFont="1" applyFill="1" applyBorder="1" applyAlignment="1" applyProtection="1">
      <alignment horizontal="right" vertical="center"/>
      <protection hidden="1"/>
    </xf>
    <xf numFmtId="168" fontId="22" fillId="2" borderId="25" xfId="0" applyNumberFormat="1" applyFont="1" applyFill="1" applyBorder="1" applyAlignment="1" applyProtection="1">
      <alignment horizontal="right" vertical="center"/>
      <protection hidden="1"/>
    </xf>
    <xf numFmtId="168" fontId="21" fillId="2" borderId="12" xfId="0" applyNumberFormat="1" applyFont="1" applyFill="1" applyBorder="1" applyAlignment="1" applyProtection="1">
      <alignment horizontal="right" vertical="center"/>
      <protection hidden="1"/>
    </xf>
    <xf numFmtId="168" fontId="21" fillId="2" borderId="13" xfId="0" applyNumberFormat="1" applyFont="1" applyFill="1" applyBorder="1" applyAlignment="1" applyProtection="1">
      <alignment horizontal="right" vertical="center"/>
      <protection hidden="1"/>
    </xf>
    <xf numFmtId="166" fontId="5" fillId="3" borderId="26" xfId="0" applyNumberFormat="1" applyFont="1" applyFill="1" applyBorder="1" applyAlignment="1" applyProtection="1">
      <alignment horizontal="center" vertical="center" wrapText="1"/>
      <protection locked="0"/>
    </xf>
    <xf numFmtId="168" fontId="5" fillId="3" borderId="7" xfId="0" applyNumberFormat="1" applyFont="1" applyFill="1" applyBorder="1" applyAlignment="1" applyProtection="1">
      <alignment horizontal="center" vertical="center"/>
      <protection locked="0"/>
    </xf>
    <xf numFmtId="168" fontId="5" fillId="3" borderId="3" xfId="0" applyNumberFormat="1" applyFont="1" applyFill="1" applyBorder="1" applyAlignment="1" applyProtection="1">
      <alignment horizontal="center" vertical="center"/>
      <protection locked="0"/>
    </xf>
    <xf numFmtId="168" fontId="5" fillId="3" borderId="9"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8" fontId="21" fillId="2" borderId="11" xfId="0" applyNumberFormat="1" applyFont="1" applyFill="1" applyBorder="1" applyAlignment="1" applyProtection="1">
      <alignment horizontal="right" vertical="center"/>
      <protection hidden="1"/>
    </xf>
    <xf numFmtId="8" fontId="21" fillId="2" borderId="12" xfId="0" applyNumberFormat="1" applyFont="1" applyFill="1" applyBorder="1" applyAlignment="1" applyProtection="1">
      <alignment horizontal="right" vertical="center"/>
      <protection hidden="1"/>
    </xf>
    <xf numFmtId="8" fontId="21" fillId="2" borderId="13" xfId="0" applyNumberFormat="1" applyFont="1" applyFill="1" applyBorder="1" applyAlignment="1" applyProtection="1">
      <alignment horizontal="right" vertical="center"/>
      <protection hidden="1"/>
    </xf>
    <xf numFmtId="168" fontId="21" fillId="2" borderId="23" xfId="0" applyNumberFormat="1" applyFont="1" applyFill="1" applyBorder="1" applyAlignment="1" applyProtection="1">
      <alignment horizontal="right" vertical="center"/>
      <protection hidden="1"/>
    </xf>
    <xf numFmtId="168" fontId="21" fillId="2" borderId="24" xfId="0" applyNumberFormat="1" applyFont="1" applyFill="1" applyBorder="1" applyAlignment="1" applyProtection="1">
      <alignment horizontal="right" vertical="center"/>
      <protection hidden="1"/>
    </xf>
    <xf numFmtId="168" fontId="21" fillId="2" borderId="25" xfId="0" applyNumberFormat="1" applyFont="1" applyFill="1" applyBorder="1" applyAlignment="1" applyProtection="1">
      <alignment horizontal="right" vertical="center"/>
      <protection hidden="1"/>
    </xf>
    <xf numFmtId="168" fontId="22" fillId="0" borderId="30" xfId="0" applyNumberFormat="1" applyFont="1" applyFill="1" applyBorder="1" applyAlignment="1" applyProtection="1">
      <alignment horizontal="right" vertical="center"/>
      <protection hidden="1"/>
    </xf>
    <xf numFmtId="168" fontId="25" fillId="2" borderId="10" xfId="0" applyNumberFormat="1" applyFont="1" applyFill="1" applyBorder="1" applyAlignment="1" applyProtection="1">
      <alignment horizontal="right" vertical="center"/>
      <protection hidden="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0" fillId="0" borderId="0" xfId="0" applyProtection="1">
      <protection hidden="1"/>
    </xf>
    <xf numFmtId="0" fontId="2" fillId="0" borderId="1" xfId="0" applyFont="1" applyBorder="1" applyAlignment="1" applyProtection="1">
      <alignment vertical="center"/>
      <protection hidden="1"/>
    </xf>
    <xf numFmtId="0" fontId="3" fillId="2" borderId="0" xfId="0" applyFont="1" applyFill="1" applyAlignment="1" applyProtection="1">
      <alignment vertical="top"/>
      <protection hidden="1"/>
    </xf>
    <xf numFmtId="0" fontId="3" fillId="2" borderId="0" xfId="0" applyFont="1" applyFill="1" applyProtection="1">
      <protection hidden="1"/>
    </xf>
    <xf numFmtId="0" fontId="0" fillId="0" borderId="5" xfId="0" applyBorder="1" applyAlignment="1" applyProtection="1">
      <alignment vertical="center"/>
      <protection hidden="1"/>
    </xf>
    <xf numFmtId="0" fontId="5" fillId="0" borderId="17" xfId="0" applyFont="1" applyFill="1" applyBorder="1" applyAlignment="1" applyProtection="1">
      <alignment horizontal="left" vertical="center"/>
      <protection hidden="1"/>
    </xf>
    <xf numFmtId="0" fontId="0" fillId="0" borderId="15" xfId="0" applyBorder="1" applyAlignment="1" applyProtection="1">
      <alignment vertical="center"/>
      <protection hidden="1"/>
    </xf>
    <xf numFmtId="0" fontId="5" fillId="0" borderId="5" xfId="0" applyFont="1" applyBorder="1" applyAlignment="1" applyProtection="1">
      <alignment vertical="center"/>
      <protection hidden="1"/>
    </xf>
    <xf numFmtId="0" fontId="4" fillId="8" borderId="17"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protection hidden="1"/>
    </xf>
    <xf numFmtId="44" fontId="5" fillId="8" borderId="0" xfId="3" applyFont="1" applyFill="1" applyBorder="1" applyAlignment="1" applyProtection="1">
      <alignment horizontal="left" vertical="center"/>
      <protection hidden="1"/>
    </xf>
    <xf numFmtId="0" fontId="5" fillId="8" borderId="0" xfId="0" applyFont="1" applyFill="1" applyBorder="1" applyAlignment="1" applyProtection="1">
      <alignment horizontal="left" vertical="center"/>
      <protection hidden="1"/>
    </xf>
    <xf numFmtId="0" fontId="0" fillId="0" borderId="31" xfId="0" applyBorder="1" applyProtection="1">
      <protection hidden="1"/>
    </xf>
    <xf numFmtId="0" fontId="10" fillId="2" borderId="32"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0" xfId="0" applyFont="1" applyAlignment="1" applyProtection="1">
      <alignment horizontal="center"/>
      <protection hidden="1"/>
    </xf>
    <xf numFmtId="0" fontId="7" fillId="4" borderId="33" xfId="0" applyFont="1" applyFill="1" applyBorder="1" applyAlignment="1" applyProtection="1">
      <alignment vertical="center"/>
      <protection hidden="1"/>
    </xf>
    <xf numFmtId="0" fontId="8" fillId="4" borderId="34" xfId="0" applyFont="1" applyFill="1" applyBorder="1" applyAlignment="1" applyProtection="1">
      <alignment vertical="center"/>
      <protection hidden="1"/>
    </xf>
    <xf numFmtId="0" fontId="8" fillId="4" borderId="35" xfId="0" applyFont="1" applyFill="1" applyBorder="1" applyAlignment="1" applyProtection="1">
      <alignment vertical="center"/>
      <protection hidden="1"/>
    </xf>
    <xf numFmtId="0" fontId="8" fillId="4" borderId="34" xfId="0" applyFont="1" applyFill="1" applyBorder="1" applyAlignment="1" applyProtection="1">
      <alignment horizontal="center" vertical="center"/>
      <protection hidden="1"/>
    </xf>
    <xf numFmtId="0" fontId="8" fillId="4" borderId="35" xfId="0" applyFont="1" applyFill="1" applyBorder="1" applyAlignment="1" applyProtection="1">
      <alignment horizontal="center" vertical="center"/>
      <protection hidden="1"/>
    </xf>
    <xf numFmtId="0" fontId="8" fillId="4" borderId="36" xfId="0" applyFont="1" applyFill="1" applyBorder="1" applyAlignment="1" applyProtection="1">
      <alignment horizontal="center" vertical="center"/>
      <protection hidden="1"/>
    </xf>
    <xf numFmtId="0" fontId="7" fillId="4" borderId="37" xfId="0" applyFont="1" applyFill="1" applyBorder="1" applyAlignment="1" applyProtection="1">
      <alignment vertical="center"/>
      <protection hidden="1"/>
    </xf>
    <xf numFmtId="0" fontId="7" fillId="4" borderId="36" xfId="0" applyFont="1" applyFill="1" applyBorder="1" applyAlignment="1" applyProtection="1">
      <alignment vertical="center"/>
      <protection hidden="1"/>
    </xf>
    <xf numFmtId="0" fontId="9" fillId="4" borderId="34" xfId="0" applyFont="1" applyFill="1" applyBorder="1" applyAlignment="1" applyProtection="1">
      <alignment vertical="center"/>
      <protection hidden="1"/>
    </xf>
    <xf numFmtId="0" fontId="7" fillId="4" borderId="38"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6" fillId="5" borderId="40" xfId="0" applyFont="1" applyFill="1" applyBorder="1" applyAlignment="1" applyProtection="1">
      <alignment wrapText="1"/>
      <protection hidden="1"/>
    </xf>
    <xf numFmtId="0" fontId="6" fillId="5" borderId="36" xfId="0" applyFont="1" applyFill="1" applyBorder="1" applyAlignment="1" applyProtection="1">
      <alignment wrapText="1"/>
      <protection hidden="1"/>
    </xf>
    <xf numFmtId="0" fontId="6" fillId="5" borderId="39" xfId="0" applyFont="1" applyFill="1" applyBorder="1" applyAlignment="1" applyProtection="1">
      <alignment vertical="top" wrapText="1"/>
      <protection hidden="1"/>
    </xf>
    <xf numFmtId="0" fontId="6" fillId="5" borderId="36" xfId="0" applyFont="1" applyFill="1" applyBorder="1" applyAlignment="1" applyProtection="1">
      <alignment horizontal="center" wrapText="1"/>
      <protection hidden="1"/>
    </xf>
    <xf numFmtId="0" fontId="0" fillId="0" borderId="0" xfId="0" applyAlignment="1" applyProtection="1">
      <alignment vertical="top"/>
      <protection hidden="1"/>
    </xf>
    <xf numFmtId="0" fontId="6" fillId="5" borderId="41" xfId="0" applyFont="1" applyFill="1" applyBorder="1" applyAlignment="1" applyProtection="1">
      <alignment horizontal="center" textRotation="90" wrapText="1"/>
      <protection hidden="1"/>
    </xf>
    <xf numFmtId="0" fontId="6" fillId="5" borderId="42" xfId="0" applyFont="1" applyFill="1" applyBorder="1" applyAlignment="1" applyProtection="1">
      <alignment horizontal="center" textRotation="90"/>
      <protection hidden="1"/>
    </xf>
    <xf numFmtId="0" fontId="12" fillId="5" borderId="43" xfId="0" applyFont="1" applyFill="1" applyBorder="1" applyAlignment="1" applyProtection="1">
      <alignment horizontal="center" textRotation="90" wrapText="1"/>
      <protection hidden="1"/>
    </xf>
    <xf numFmtId="0" fontId="6" fillId="5" borderId="41" xfId="0" applyFont="1" applyFill="1" applyBorder="1" applyAlignment="1" applyProtection="1">
      <alignment horizontal="center" wrapText="1"/>
      <protection hidden="1"/>
    </xf>
    <xf numFmtId="0" fontId="6" fillId="5" borderId="42" xfId="0" applyFont="1" applyFill="1" applyBorder="1" applyAlignment="1" applyProtection="1">
      <alignment horizontal="center" wrapText="1"/>
      <protection hidden="1"/>
    </xf>
    <xf numFmtId="0" fontId="6" fillId="5" borderId="44" xfId="0" applyFont="1" applyFill="1" applyBorder="1" applyAlignment="1" applyProtection="1">
      <alignment horizontal="center" wrapText="1"/>
      <protection hidden="1"/>
    </xf>
    <xf numFmtId="0" fontId="6" fillId="5" borderId="43" xfId="0" applyFont="1" applyFill="1" applyBorder="1" applyAlignment="1" applyProtection="1">
      <alignment horizontal="center" textRotation="90" wrapText="1"/>
      <protection hidden="1"/>
    </xf>
    <xf numFmtId="0" fontId="6" fillId="5" borderId="0" xfId="0" applyFont="1" applyFill="1" applyBorder="1" applyAlignment="1" applyProtection="1">
      <alignment horizontal="center" textRotation="90" wrapText="1"/>
      <protection hidden="1"/>
    </xf>
    <xf numFmtId="0" fontId="6" fillId="5" borderId="2" xfId="0" applyFont="1" applyFill="1" applyBorder="1" applyAlignment="1" applyProtection="1">
      <alignment horizontal="center" wrapText="1"/>
      <protection hidden="1"/>
    </xf>
    <xf numFmtId="0" fontId="6" fillId="5" borderId="32" xfId="0" applyFont="1" applyFill="1" applyBorder="1" applyAlignment="1" applyProtection="1">
      <alignment horizontal="center" textRotation="90" wrapText="1"/>
      <protection hidden="1"/>
    </xf>
    <xf numFmtId="166" fontId="5" fillId="3" borderId="8" xfId="0" applyNumberFormat="1" applyFont="1" applyFill="1" applyBorder="1" applyAlignment="1" applyProtection="1">
      <alignment horizontal="center" vertical="center" wrapText="1"/>
      <protection hidden="1"/>
    </xf>
    <xf numFmtId="167" fontId="5" fillId="3" borderId="9" xfId="0" applyNumberFormat="1" applyFont="1" applyFill="1" applyBorder="1" applyAlignment="1" applyProtection="1">
      <alignment horizontal="right" vertical="center"/>
      <protection hidden="1"/>
    </xf>
    <xf numFmtId="175" fontId="21" fillId="0" borderId="11" xfId="0" applyNumberFormat="1" applyFont="1" applyFill="1" applyBorder="1" applyAlignment="1" applyProtection="1">
      <alignment horizontal="right" vertical="center"/>
      <protection hidden="1"/>
    </xf>
    <xf numFmtId="0" fontId="5" fillId="3" borderId="27" xfId="0" applyFont="1" applyFill="1" applyBorder="1" applyAlignment="1" applyProtection="1">
      <alignment horizontal="left" vertical="center" wrapText="1"/>
      <protection hidden="1"/>
    </xf>
    <xf numFmtId="4" fontId="5" fillId="3" borderId="8" xfId="0" applyNumberFormat="1" applyFont="1" applyFill="1" applyBorder="1" applyAlignment="1" applyProtection="1">
      <alignment horizontal="center" vertical="center"/>
      <protection hidden="1"/>
    </xf>
    <xf numFmtId="168" fontId="5" fillId="3" borderId="9" xfId="0" applyNumberFormat="1" applyFont="1" applyFill="1" applyBorder="1" applyAlignment="1" applyProtection="1">
      <alignment horizontal="center" vertical="center" wrapText="1"/>
      <protection hidden="1"/>
    </xf>
    <xf numFmtId="4" fontId="5" fillId="3" borderId="9" xfId="0" applyNumberFormat="1" applyFont="1" applyFill="1" applyBorder="1" applyAlignment="1" applyProtection="1">
      <alignment horizontal="center" vertical="center"/>
      <protection hidden="1"/>
    </xf>
    <xf numFmtId="168" fontId="5" fillId="3" borderId="9" xfId="0" applyNumberFormat="1" applyFont="1" applyFill="1" applyBorder="1" applyAlignment="1" applyProtection="1">
      <alignment horizontal="center" vertical="center"/>
      <protection hidden="1"/>
    </xf>
    <xf numFmtId="166" fontId="5" fillId="3" borderId="4" xfId="0" applyNumberFormat="1" applyFont="1" applyFill="1" applyBorder="1" applyAlignment="1" applyProtection="1">
      <alignment horizontal="center" vertical="center" wrapText="1"/>
      <protection hidden="1"/>
    </xf>
    <xf numFmtId="167" fontId="5" fillId="3" borderId="3" xfId="0" applyNumberFormat="1" applyFont="1" applyFill="1" applyBorder="1" applyAlignment="1" applyProtection="1">
      <alignment horizontal="right" vertical="center"/>
      <protection hidden="1"/>
    </xf>
    <xf numFmtId="175" fontId="21" fillId="0" borderId="12" xfId="0" applyNumberFormat="1" applyFont="1" applyFill="1" applyBorder="1" applyAlignment="1" applyProtection="1">
      <alignment horizontal="right" vertical="center"/>
      <protection hidden="1"/>
    </xf>
    <xf numFmtId="168" fontId="5" fillId="3" borderId="3" xfId="0" applyNumberFormat="1" applyFont="1" applyFill="1" applyBorder="1" applyAlignment="1" applyProtection="1">
      <alignment horizontal="center" vertical="center"/>
      <protection hidden="1"/>
    </xf>
    <xf numFmtId="166" fontId="5" fillId="3" borderId="6" xfId="0" applyNumberFormat="1" applyFont="1" applyFill="1" applyBorder="1" applyAlignment="1" applyProtection="1">
      <alignment horizontal="center" vertical="center" wrapText="1"/>
      <protection hidden="1"/>
    </xf>
    <xf numFmtId="167" fontId="5" fillId="3" borderId="7" xfId="0" applyNumberFormat="1" applyFont="1" applyFill="1" applyBorder="1" applyAlignment="1" applyProtection="1">
      <alignment horizontal="right" vertical="center"/>
      <protection hidden="1"/>
    </xf>
    <xf numFmtId="175" fontId="21" fillId="0" borderId="13" xfId="0" applyNumberFormat="1" applyFont="1" applyFill="1" applyBorder="1" applyAlignment="1" applyProtection="1">
      <alignment horizontal="right" vertical="center"/>
      <protection hidden="1"/>
    </xf>
    <xf numFmtId="168" fontId="5" fillId="3" borderId="7" xfId="0" applyNumberFormat="1" applyFont="1" applyFill="1" applyBorder="1" applyAlignment="1" applyProtection="1">
      <alignment horizontal="center" vertical="center"/>
      <protection hidden="1"/>
    </xf>
    <xf numFmtId="0" fontId="12" fillId="2" borderId="0" xfId="0" applyFont="1" applyFill="1" applyBorder="1" applyAlignment="1" applyProtection="1">
      <protection hidden="1"/>
    </xf>
    <xf numFmtId="0" fontId="0" fillId="2" borderId="0" xfId="0" applyFill="1" applyBorder="1" applyAlignment="1" applyProtection="1">
      <protection hidden="1"/>
    </xf>
    <xf numFmtId="0" fontId="0" fillId="2" borderId="36" xfId="0" applyFill="1" applyBorder="1" applyAlignment="1" applyProtection="1">
      <protection hidden="1"/>
    </xf>
    <xf numFmtId="0" fontId="0" fillId="2" borderId="44" xfId="0" applyFill="1" applyBorder="1" applyAlignment="1" applyProtection="1">
      <protection hidden="1"/>
    </xf>
    <xf numFmtId="0" fontId="14" fillId="0" borderId="30" xfId="0" applyFont="1" applyFill="1" applyBorder="1" applyAlignment="1" applyProtection="1">
      <alignment vertical="center"/>
      <protection hidden="1"/>
    </xf>
    <xf numFmtId="0" fontId="4" fillId="2" borderId="42"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4" fillId="0" borderId="0" xfId="0" applyFont="1" applyAlignment="1" applyProtection="1">
      <alignment vertical="top"/>
      <protection hidden="1"/>
    </xf>
    <xf numFmtId="0" fontId="5" fillId="2" borderId="0" xfId="1" applyFont="1" applyFill="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Protection="1">
      <protection hidden="1"/>
    </xf>
    <xf numFmtId="0" fontId="4" fillId="2" borderId="31" xfId="0" applyFont="1" applyFill="1" applyBorder="1" applyAlignment="1" applyProtection="1">
      <protection hidden="1"/>
    </xf>
    <xf numFmtId="0" fontId="10" fillId="2" borderId="31"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0" fillId="2" borderId="15" xfId="0" applyFill="1" applyBorder="1" applyAlignment="1" applyProtection="1">
      <protection hidden="1"/>
    </xf>
    <xf numFmtId="0" fontId="0" fillId="2" borderId="1" xfId="0" applyFill="1" applyBorder="1" applyAlignment="1" applyProtection="1">
      <protection hidden="1"/>
    </xf>
    <xf numFmtId="0" fontId="6" fillId="2" borderId="1" xfId="0" applyFont="1" applyFill="1" applyBorder="1" applyAlignment="1" applyProtection="1">
      <alignment vertical="top"/>
      <protection hidden="1"/>
    </xf>
    <xf numFmtId="0" fontId="0" fillId="0" borderId="1" xfId="0" applyBorder="1" applyProtection="1">
      <protection hidden="1"/>
    </xf>
    <xf numFmtId="0" fontId="6" fillId="2" borderId="1" xfId="0" applyFont="1" applyFill="1" applyBorder="1" applyAlignment="1" applyProtection="1">
      <protection hidden="1"/>
    </xf>
    <xf numFmtId="0" fontId="4" fillId="2" borderId="45" xfId="0" applyFont="1" applyFill="1" applyBorder="1" applyAlignment="1" applyProtection="1">
      <protection hidden="1"/>
    </xf>
    <xf numFmtId="0" fontId="0" fillId="2" borderId="31" xfId="0" applyFill="1" applyBorder="1" applyAlignment="1" applyProtection="1">
      <protection hidden="1"/>
    </xf>
    <xf numFmtId="0" fontId="0" fillId="2" borderId="31" xfId="0" applyFill="1" applyBorder="1" applyProtection="1">
      <protection hidden="1"/>
    </xf>
    <xf numFmtId="1" fontId="10" fillId="2" borderId="31" xfId="0" applyNumberFormat="1" applyFont="1" applyFill="1" applyBorder="1" applyAlignment="1" applyProtection="1">
      <alignment horizontal="left"/>
      <protection hidden="1"/>
    </xf>
    <xf numFmtId="0" fontId="0" fillId="2" borderId="46" xfId="0" applyFill="1" applyBorder="1" applyAlignment="1" applyProtection="1">
      <protection hidden="1"/>
    </xf>
    <xf numFmtId="0" fontId="0" fillId="2" borderId="32" xfId="0" applyFill="1" applyBorder="1" applyProtection="1">
      <protection hidden="1"/>
    </xf>
    <xf numFmtId="0" fontId="0" fillId="2" borderId="2" xfId="0" applyFill="1" applyBorder="1" applyAlignment="1" applyProtection="1">
      <protection hidden="1"/>
    </xf>
    <xf numFmtId="0" fontId="5" fillId="0" borderId="0" xfId="0" applyFont="1" applyBorder="1" applyProtection="1">
      <protection hidden="1"/>
    </xf>
    <xf numFmtId="0" fontId="15" fillId="2" borderId="32" xfId="0" applyFont="1" applyFill="1" applyBorder="1" applyAlignment="1" applyProtection="1">
      <protection hidden="1"/>
    </xf>
    <xf numFmtId="0" fontId="0" fillId="2" borderId="32" xfId="0" applyFill="1" applyBorder="1" applyAlignment="1" applyProtection="1">
      <protection hidden="1"/>
    </xf>
    <xf numFmtId="0" fontId="10" fillId="2" borderId="15" xfId="0" applyFont="1" applyFill="1" applyBorder="1" applyAlignment="1" applyProtection="1">
      <protection hidden="1"/>
    </xf>
    <xf numFmtId="0" fontId="0" fillId="2" borderId="47" xfId="0" applyFill="1" applyBorder="1" applyAlignment="1" applyProtection="1">
      <protection hidden="1"/>
    </xf>
    <xf numFmtId="0" fontId="4" fillId="0" borderId="0" xfId="0" applyFont="1" applyProtection="1">
      <protection hidden="1"/>
    </xf>
    <xf numFmtId="0" fontId="5" fillId="0" borderId="0" xfId="0" applyFont="1" applyProtection="1">
      <protection hidden="1"/>
    </xf>
    <xf numFmtId="44" fontId="5" fillId="8" borderId="2" xfId="3" applyFont="1" applyFill="1" applyBorder="1" applyAlignment="1" applyProtection="1">
      <alignment horizontal="left" vertical="center"/>
      <protection hidden="1"/>
    </xf>
    <xf numFmtId="0" fontId="10" fillId="2" borderId="2" xfId="0" applyFont="1" applyFill="1" applyBorder="1" applyAlignment="1" applyProtection="1">
      <alignment horizontal="center"/>
      <protection hidden="1"/>
    </xf>
    <xf numFmtId="0" fontId="10" fillId="0" borderId="0" xfId="0" applyFont="1" applyProtection="1">
      <protection hidden="1"/>
    </xf>
    <xf numFmtId="0" fontId="0" fillId="0" borderId="0" xfId="0" applyAlignment="1" applyProtection="1">
      <alignment horizontal="center" vertical="center"/>
      <protection hidden="1"/>
    </xf>
    <xf numFmtId="0" fontId="12" fillId="5" borderId="48" xfId="0" applyFont="1" applyFill="1" applyBorder="1" applyAlignment="1" applyProtection="1">
      <alignment horizontal="center" textRotation="90" wrapText="1"/>
      <protection hidden="1"/>
    </xf>
    <xf numFmtId="0" fontId="5" fillId="3" borderId="8" xfId="0" applyFont="1" applyFill="1" applyBorder="1" applyAlignment="1" applyProtection="1">
      <alignment horizontal="center" vertical="center"/>
      <protection hidden="1"/>
    </xf>
    <xf numFmtId="4" fontId="5" fillId="3" borderId="27" xfId="0" applyNumberFormat="1" applyFont="1" applyFill="1" applyBorder="1" applyAlignment="1" applyProtection="1">
      <alignment horizontal="center" vertical="center"/>
      <protection hidden="1"/>
    </xf>
    <xf numFmtId="0" fontId="4" fillId="0" borderId="40" xfId="0" applyFont="1" applyBorder="1" applyAlignment="1" applyProtection="1">
      <alignment vertical="center"/>
      <protection hidden="1"/>
    </xf>
    <xf numFmtId="0" fontId="5" fillId="2" borderId="32" xfId="1" applyFont="1" applyFill="1" applyBorder="1" applyAlignment="1" applyProtection="1">
      <alignment vertical="top"/>
      <protection hidden="1"/>
    </xf>
    <xf numFmtId="0" fontId="10" fillId="2" borderId="46" xfId="0" applyFont="1" applyFill="1" applyBorder="1" applyAlignment="1" applyProtection="1">
      <protection hidden="1"/>
    </xf>
    <xf numFmtId="0" fontId="0" fillId="0" borderId="2" xfId="0" applyBorder="1" applyProtection="1">
      <protection hidden="1"/>
    </xf>
    <xf numFmtId="0" fontId="0" fillId="0" borderId="47" xfId="0" applyBorder="1" applyProtection="1">
      <protection hidden="1"/>
    </xf>
    <xf numFmtId="0" fontId="5" fillId="2" borderId="31" xfId="0" applyFont="1" applyFill="1" applyBorder="1" applyAlignment="1" applyProtection="1">
      <protection hidden="1"/>
    </xf>
    <xf numFmtId="0" fontId="5" fillId="2" borderId="0" xfId="0" applyFont="1" applyFill="1" applyBorder="1" applyAlignment="1" applyProtection="1">
      <protection hidden="1"/>
    </xf>
    <xf numFmtId="0" fontId="0" fillId="2" borderId="1" xfId="0" applyFill="1" applyBorder="1" applyProtection="1">
      <protection hidden="1"/>
    </xf>
    <xf numFmtId="168" fontId="21" fillId="0" borderId="30" xfId="0" applyNumberFormat="1" applyFont="1" applyFill="1" applyBorder="1" applyAlignment="1" applyProtection="1">
      <alignment horizontal="right" vertical="center"/>
      <protection hidden="1"/>
    </xf>
    <xf numFmtId="168" fontId="4" fillId="2" borderId="0" xfId="0" applyNumberFormat="1" applyFont="1" applyFill="1" applyBorder="1" applyAlignment="1" applyProtection="1">
      <alignment horizontal="center"/>
      <protection hidden="1"/>
    </xf>
    <xf numFmtId="0" fontId="4" fillId="2" borderId="31" xfId="0" applyFont="1" applyFill="1" applyBorder="1" applyAlignment="1" applyProtection="1">
      <alignment wrapText="1" shrinkToFit="1"/>
      <protection hidden="1"/>
    </xf>
    <xf numFmtId="0" fontId="0" fillId="0" borderId="0" xfId="0" applyAlignment="1" applyProtection="1">
      <alignment horizontal="center"/>
      <protection hidden="1"/>
    </xf>
    <xf numFmtId="0" fontId="4" fillId="0" borderId="0" xfId="0" applyFont="1" applyFill="1" applyBorder="1" applyAlignment="1" applyProtection="1">
      <alignment wrapText="1" shrinkToFit="1"/>
      <protection hidden="1"/>
    </xf>
    <xf numFmtId="0" fontId="5" fillId="0" borderId="0" xfId="0" applyFont="1" applyFill="1" applyBorder="1" applyAlignment="1" applyProtection="1">
      <alignment horizontal="left" vertical="center" wrapText="1"/>
      <protection locked="0"/>
    </xf>
    <xf numFmtId="0" fontId="0" fillId="0" borderId="0" xfId="0" applyFill="1" applyBorder="1" applyProtection="1">
      <protection hidden="1"/>
    </xf>
    <xf numFmtId="0" fontId="0" fillId="0" borderId="46" xfId="0" applyBorder="1" applyProtection="1">
      <protection hidden="1"/>
    </xf>
    <xf numFmtId="0" fontId="7" fillId="4" borderId="36" xfId="0" applyFont="1" applyFill="1" applyBorder="1" applyAlignment="1" applyProtection="1">
      <alignment horizontal="center" vertical="center"/>
      <protection hidden="1"/>
    </xf>
    <xf numFmtId="0" fontId="6" fillId="5" borderId="0" xfId="0" applyFont="1" applyFill="1" applyBorder="1" applyAlignment="1" applyProtection="1">
      <alignment horizontal="center" wrapText="1"/>
      <protection hidden="1"/>
    </xf>
    <xf numFmtId="0" fontId="6" fillId="5" borderId="0"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6" fillId="5" borderId="41" xfId="0" applyFont="1" applyFill="1" applyBorder="1" applyAlignment="1" applyProtection="1">
      <alignment textRotation="90" wrapText="1"/>
      <protection hidden="1"/>
    </xf>
    <xf numFmtId="0" fontId="6" fillId="5" borderId="42" xfId="0" applyFont="1" applyFill="1" applyBorder="1" applyAlignment="1" applyProtection="1">
      <alignment textRotation="90" wrapText="1"/>
      <protection hidden="1"/>
    </xf>
    <xf numFmtId="0" fontId="0" fillId="0" borderId="45" xfId="0" applyBorder="1" applyProtection="1">
      <protection hidden="1"/>
    </xf>
    <xf numFmtId="0" fontId="0" fillId="0" borderId="32" xfId="0" applyBorder="1" applyProtection="1">
      <protection hidden="1"/>
    </xf>
    <xf numFmtId="14" fontId="4" fillId="3" borderId="1" xfId="0" applyNumberFormat="1"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top" wrapText="1"/>
      <protection hidden="1"/>
    </xf>
    <xf numFmtId="0" fontId="6" fillId="6" borderId="42" xfId="0" applyFont="1" applyFill="1" applyBorder="1" applyAlignment="1" applyProtection="1">
      <alignment horizontal="center" textRotation="90" wrapText="1"/>
      <protection hidden="1"/>
    </xf>
    <xf numFmtId="0" fontId="6" fillId="6" borderId="2" xfId="0" applyFont="1" applyFill="1" applyBorder="1" applyAlignment="1" applyProtection="1">
      <alignment horizontal="center" textRotation="90" wrapText="1"/>
      <protection hidden="1"/>
    </xf>
    <xf numFmtId="1" fontId="5" fillId="3" borderId="27" xfId="0" applyNumberFormat="1" applyFont="1" applyFill="1" applyBorder="1" applyAlignment="1" applyProtection="1">
      <alignment horizontal="center" vertical="center" wrapText="1"/>
      <protection hidden="1"/>
    </xf>
    <xf numFmtId="2" fontId="5" fillId="3" borderId="27" xfId="0" applyNumberFormat="1" applyFont="1" applyFill="1" applyBorder="1" applyAlignment="1" applyProtection="1">
      <alignment horizontal="center" vertical="center" wrapText="1"/>
      <protection hidden="1"/>
    </xf>
    <xf numFmtId="168" fontId="10" fillId="7" borderId="9" xfId="0" applyNumberFormat="1" applyFont="1" applyFill="1" applyBorder="1" applyAlignment="1" applyProtection="1">
      <alignment horizontal="right" vertical="center"/>
      <protection hidden="1"/>
    </xf>
    <xf numFmtId="4" fontId="10" fillId="7" borderId="9" xfId="0" applyNumberFormat="1" applyFont="1" applyFill="1" applyBorder="1" applyAlignment="1" applyProtection="1">
      <alignment vertical="center"/>
      <protection hidden="1"/>
    </xf>
    <xf numFmtId="3" fontId="10" fillId="7" borderId="9" xfId="0" applyNumberFormat="1" applyFont="1" applyFill="1" applyBorder="1" applyAlignment="1" applyProtection="1">
      <alignment horizontal="center" vertical="center"/>
      <protection hidden="1"/>
    </xf>
    <xf numFmtId="168" fontId="10" fillId="7" borderId="9" xfId="0" applyNumberFormat="1" applyFont="1" applyFill="1" applyBorder="1" applyAlignment="1" applyProtection="1">
      <alignment vertical="center"/>
      <protection hidden="1"/>
    </xf>
    <xf numFmtId="0" fontId="5" fillId="3" borderId="8" xfId="0" applyNumberFormat="1" applyFont="1" applyFill="1" applyBorder="1" applyAlignment="1" applyProtection="1">
      <alignment horizontal="center" vertical="center"/>
      <protection hidden="1"/>
    </xf>
    <xf numFmtId="168" fontId="5" fillId="3" borderId="20" xfId="0" applyNumberFormat="1" applyFont="1" applyFill="1" applyBorder="1" applyAlignment="1" applyProtection="1">
      <alignment horizontal="right" vertical="center"/>
      <protection hidden="1"/>
    </xf>
    <xf numFmtId="168" fontId="10" fillId="7" borderId="3" xfId="0" applyNumberFormat="1" applyFont="1" applyFill="1" applyBorder="1" applyAlignment="1" applyProtection="1">
      <alignment horizontal="right" vertical="center"/>
      <protection hidden="1"/>
    </xf>
    <xf numFmtId="4" fontId="10" fillId="7" borderId="3" xfId="0" applyNumberFormat="1" applyFont="1" applyFill="1" applyBorder="1" applyAlignment="1" applyProtection="1">
      <alignment vertical="center"/>
      <protection hidden="1"/>
    </xf>
    <xf numFmtId="3" fontId="10" fillId="7" borderId="3" xfId="0" applyNumberFormat="1" applyFont="1" applyFill="1" applyBorder="1" applyAlignment="1" applyProtection="1">
      <alignment horizontal="center" vertical="center"/>
      <protection hidden="1"/>
    </xf>
    <xf numFmtId="168" fontId="10" fillId="7" borderId="7" xfId="0" applyNumberFormat="1" applyFont="1" applyFill="1" applyBorder="1" applyAlignment="1" applyProtection="1">
      <alignment horizontal="right" vertical="center"/>
      <protection hidden="1"/>
    </xf>
    <xf numFmtId="4" fontId="10" fillId="7" borderId="7" xfId="0" applyNumberFormat="1" applyFont="1" applyFill="1" applyBorder="1" applyAlignment="1" applyProtection="1">
      <alignment vertical="center"/>
      <protection hidden="1"/>
    </xf>
    <xf numFmtId="3" fontId="10" fillId="7" borderId="7" xfId="0" applyNumberFormat="1" applyFont="1" applyFill="1" applyBorder="1" applyAlignment="1" applyProtection="1">
      <alignment horizontal="center" vertical="center"/>
      <protection hidden="1"/>
    </xf>
    <xf numFmtId="168" fontId="4" fillId="3" borderId="20" xfId="0" applyNumberFormat="1" applyFont="1" applyFill="1" applyBorder="1" applyAlignment="1" applyProtection="1">
      <alignment horizontal="right" vertical="center"/>
      <protection hidden="1"/>
    </xf>
    <xf numFmtId="0" fontId="6" fillId="5" borderId="49" xfId="0" applyFont="1" applyFill="1" applyBorder="1" applyAlignment="1" applyProtection="1">
      <alignment horizontal="center" textRotation="90" wrapText="1"/>
      <protection hidden="1"/>
    </xf>
    <xf numFmtId="0" fontId="6" fillId="5" borderId="19" xfId="0" applyFont="1" applyFill="1" applyBorder="1" applyAlignment="1" applyProtection="1">
      <alignment horizontal="center" textRotation="90" wrapText="1"/>
      <protection hidden="1"/>
    </xf>
    <xf numFmtId="0" fontId="6" fillId="6" borderId="32" xfId="0" applyFont="1" applyFill="1" applyBorder="1" applyAlignment="1" applyProtection="1">
      <alignment horizontal="center" textRotation="90" wrapText="1"/>
      <protection hidden="1"/>
    </xf>
    <xf numFmtId="0" fontId="5" fillId="3" borderId="8" xfId="0" applyNumberFormat="1" applyFont="1" applyFill="1" applyBorder="1" applyAlignment="1" applyProtection="1">
      <alignment horizontal="left" vertical="center" wrapText="1"/>
      <protection hidden="1"/>
    </xf>
    <xf numFmtId="0" fontId="5" fillId="3" borderId="10" xfId="0" applyFont="1" applyFill="1" applyBorder="1" applyAlignment="1" applyProtection="1">
      <alignment horizontal="left" vertical="center" wrapText="1"/>
      <protection hidden="1"/>
    </xf>
    <xf numFmtId="168" fontId="5" fillId="3" borderId="11" xfId="0" applyNumberFormat="1" applyFont="1" applyFill="1" applyBorder="1" applyAlignment="1" applyProtection="1">
      <alignment horizontal="center" vertical="center"/>
      <protection hidden="1"/>
    </xf>
    <xf numFmtId="4" fontId="5" fillId="3" borderId="1" xfId="0" applyNumberFormat="1" applyFont="1" applyFill="1" applyBorder="1" applyAlignment="1" applyProtection="1">
      <alignment horizontal="center" vertical="center"/>
      <protection hidden="1"/>
    </xf>
    <xf numFmtId="168" fontId="5" fillId="3" borderId="15" xfId="0" applyNumberFormat="1" applyFont="1" applyFill="1" applyBorder="1" applyAlignment="1" applyProtection="1">
      <alignment horizontal="center" vertical="center" wrapText="1"/>
      <protection hidden="1"/>
    </xf>
    <xf numFmtId="168" fontId="10" fillId="7" borderId="11" xfId="0" applyNumberFormat="1" applyFont="1" applyFill="1" applyBorder="1" applyAlignment="1" applyProtection="1">
      <alignment horizontal="right" vertical="center"/>
      <protection hidden="1"/>
    </xf>
    <xf numFmtId="168" fontId="5" fillId="3" borderId="23" xfId="0" applyNumberFormat="1" applyFont="1" applyFill="1" applyBorder="1" applyAlignment="1" applyProtection="1">
      <alignment horizontal="right" vertical="center"/>
      <protection hidden="1"/>
    </xf>
    <xf numFmtId="175" fontId="4" fillId="0" borderId="14" xfId="0" applyNumberFormat="1" applyFont="1" applyFill="1" applyBorder="1" applyAlignment="1" applyProtection="1">
      <alignment horizontal="right" vertical="center"/>
      <protection hidden="1"/>
    </xf>
    <xf numFmtId="168" fontId="10" fillId="7" borderId="7" xfId="0" applyNumberFormat="1" applyFont="1" applyFill="1" applyBorder="1" applyAlignment="1" applyProtection="1">
      <alignment vertical="center"/>
      <protection hidden="1"/>
    </xf>
    <xf numFmtId="0" fontId="4" fillId="3"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hidden="1"/>
    </xf>
    <xf numFmtId="8" fontId="21" fillId="2" borderId="20" xfId="0" applyNumberFormat="1" applyFont="1" applyFill="1" applyBorder="1" applyAlignment="1" applyProtection="1">
      <alignment horizontal="right" vertical="center"/>
      <protection hidden="1"/>
    </xf>
    <xf numFmtId="8" fontId="21" fillId="2" borderId="21" xfId="0" applyNumberFormat="1" applyFont="1" applyFill="1" applyBorder="1" applyAlignment="1" applyProtection="1">
      <alignment horizontal="right" vertical="center"/>
      <protection hidden="1"/>
    </xf>
    <xf numFmtId="8" fontId="21" fillId="2" borderId="22" xfId="0" applyNumberFormat="1" applyFont="1" applyFill="1" applyBorder="1" applyAlignment="1" applyProtection="1">
      <alignment horizontal="right" vertical="center"/>
      <protection hidden="1"/>
    </xf>
    <xf numFmtId="4" fontId="5" fillId="3" borderId="11" xfId="0" applyNumberFormat="1" applyFont="1" applyFill="1" applyBorder="1" applyAlignment="1" applyProtection="1">
      <alignment horizontal="center" vertical="center"/>
      <protection locked="0"/>
    </xf>
    <xf numFmtId="4" fontId="5" fillId="3" borderId="12" xfId="0" applyNumberFormat="1" applyFont="1" applyFill="1" applyBorder="1" applyAlignment="1" applyProtection="1">
      <alignment horizontal="center" vertical="center"/>
      <protection locked="0"/>
    </xf>
    <xf numFmtId="4" fontId="5" fillId="3" borderId="13" xfId="0" applyNumberFormat="1" applyFont="1" applyFill="1" applyBorder="1" applyAlignment="1" applyProtection="1">
      <alignment horizontal="center" vertical="center"/>
      <protection locked="0"/>
    </xf>
    <xf numFmtId="4" fontId="5" fillId="3" borderId="27" xfId="0" applyNumberFormat="1" applyFont="1" applyFill="1" applyBorder="1" applyAlignment="1" applyProtection="1">
      <alignment horizontal="center" vertical="center"/>
      <protection locked="0"/>
    </xf>
    <xf numFmtId="4" fontId="5" fillId="3" borderId="28" xfId="0" applyNumberFormat="1" applyFont="1" applyFill="1" applyBorder="1" applyAlignment="1" applyProtection="1">
      <alignment horizontal="center" vertical="center"/>
      <protection locked="0"/>
    </xf>
    <xf numFmtId="4" fontId="5" fillId="3" borderId="29" xfId="0" applyNumberFormat="1" applyFont="1" applyFill="1" applyBorder="1" applyAlignment="1" applyProtection="1">
      <alignment horizontal="center" vertical="center"/>
      <protection locked="0"/>
    </xf>
    <xf numFmtId="4" fontId="5" fillId="3" borderId="8" xfId="0" applyNumberFormat="1" applyFont="1" applyFill="1" applyBorder="1" applyAlignment="1" applyProtection="1">
      <alignment horizontal="center" vertical="center" wrapText="1" shrinkToFit="1"/>
      <protection locked="0"/>
    </xf>
    <xf numFmtId="168" fontId="25" fillId="2" borderId="11" xfId="0" applyNumberFormat="1" applyFont="1" applyFill="1" applyBorder="1" applyAlignment="1" applyProtection="1">
      <alignment horizontal="right" vertical="center"/>
      <protection hidden="1"/>
    </xf>
    <xf numFmtId="4" fontId="5" fillId="3" borderId="4" xfId="0" applyNumberFormat="1" applyFont="1" applyFill="1" applyBorder="1" applyAlignment="1" applyProtection="1">
      <alignment horizontal="center" vertical="center" wrapText="1" shrinkToFit="1"/>
      <protection locked="0"/>
    </xf>
    <xf numFmtId="168" fontId="25" fillId="2" borderId="12" xfId="0" applyNumberFormat="1" applyFont="1" applyFill="1" applyBorder="1" applyAlignment="1" applyProtection="1">
      <alignment horizontal="right" vertical="center"/>
      <protection hidden="1"/>
    </xf>
    <xf numFmtId="4" fontId="5" fillId="3" borderId="6" xfId="0" applyNumberFormat="1" applyFont="1" applyFill="1" applyBorder="1" applyAlignment="1" applyProtection="1">
      <alignment horizontal="center" vertical="center" wrapText="1" shrinkToFit="1"/>
      <protection locked="0"/>
    </xf>
    <xf numFmtId="168" fontId="25" fillId="2" borderId="13" xfId="0" applyNumberFormat="1" applyFont="1" applyFill="1" applyBorder="1" applyAlignment="1" applyProtection="1">
      <alignment horizontal="right" vertical="center"/>
      <protection hidden="1"/>
    </xf>
    <xf numFmtId="0" fontId="29" fillId="0" borderId="0" xfId="0" applyFont="1" applyBorder="1" applyProtection="1">
      <protection hidden="1"/>
    </xf>
    <xf numFmtId="0" fontId="29" fillId="0" borderId="0" xfId="0" applyFont="1" applyBorder="1" applyAlignment="1" applyProtection="1">
      <alignment wrapText="1"/>
      <protection hidden="1"/>
    </xf>
    <xf numFmtId="168" fontId="21" fillId="2" borderId="16" xfId="0" applyNumberFormat="1" applyFont="1" applyFill="1" applyBorder="1" applyAlignment="1" applyProtection="1">
      <alignment horizontal="right" vertical="center"/>
      <protection hidden="1"/>
    </xf>
    <xf numFmtId="168" fontId="21" fillId="2" borderId="17" xfId="0" applyNumberFormat="1" applyFont="1" applyFill="1" applyBorder="1" applyAlignment="1" applyProtection="1">
      <alignment horizontal="right" vertical="center"/>
      <protection hidden="1"/>
    </xf>
    <xf numFmtId="168" fontId="21" fillId="2" borderId="18" xfId="0" applyNumberFormat="1" applyFont="1" applyFill="1" applyBorder="1" applyAlignment="1" applyProtection="1">
      <alignment horizontal="right" vertical="center"/>
      <protection hidden="1"/>
    </xf>
    <xf numFmtId="4" fontId="5" fillId="3" borderId="23" xfId="0" applyNumberFormat="1" applyFont="1" applyFill="1" applyBorder="1" applyAlignment="1" applyProtection="1">
      <alignment horizontal="center" vertical="center"/>
      <protection locked="0"/>
    </xf>
    <xf numFmtId="4" fontId="5" fillId="3" borderId="24" xfId="0" applyNumberFormat="1" applyFont="1" applyFill="1" applyBorder="1" applyAlignment="1" applyProtection="1">
      <alignment horizontal="center" vertical="center"/>
      <protection locked="0"/>
    </xf>
    <xf numFmtId="4" fontId="5" fillId="3" borderId="25" xfId="0" applyNumberFormat="1" applyFont="1" applyFill="1" applyBorder="1" applyAlignment="1" applyProtection="1">
      <alignment horizontal="center" vertical="center"/>
      <protection locked="0"/>
    </xf>
    <xf numFmtId="0" fontId="12" fillId="5" borderId="0" xfId="0" applyFont="1" applyFill="1" applyBorder="1" applyAlignment="1" applyProtection="1">
      <alignment horizontal="center" textRotation="90" wrapText="1"/>
      <protection hidden="1"/>
    </xf>
    <xf numFmtId="0" fontId="12" fillId="5" borderId="32" xfId="0" applyFont="1" applyFill="1" applyBorder="1" applyAlignment="1" applyProtection="1">
      <alignment horizontal="center" textRotation="90" wrapText="1"/>
      <protection hidden="1"/>
    </xf>
    <xf numFmtId="175" fontId="21" fillId="0" borderId="10" xfId="0" applyNumberFormat="1" applyFont="1" applyFill="1" applyBorder="1" applyAlignment="1" applyProtection="1">
      <alignment horizontal="right" vertical="center"/>
      <protection hidden="1"/>
    </xf>
    <xf numFmtId="175" fontId="21" fillId="0" borderId="5" xfId="0" applyNumberFormat="1" applyFont="1" applyFill="1" applyBorder="1" applyAlignment="1" applyProtection="1">
      <alignment horizontal="right" vertical="center"/>
      <protection hidden="1"/>
    </xf>
    <xf numFmtId="175" fontId="21" fillId="0" borderId="14" xfId="0" applyNumberFormat="1" applyFont="1" applyFill="1" applyBorder="1" applyAlignment="1" applyProtection="1">
      <alignment horizontal="right" vertical="center"/>
      <protection hidden="1"/>
    </xf>
    <xf numFmtId="0" fontId="5" fillId="3" borderId="27" xfId="0" applyNumberFormat="1" applyFont="1" applyFill="1" applyBorder="1" applyAlignment="1" applyProtection="1">
      <alignment horizontal="left" vertical="center" wrapText="1"/>
      <protection hidden="1"/>
    </xf>
    <xf numFmtId="175" fontId="4" fillId="0" borderId="50" xfId="0" applyNumberFormat="1" applyFont="1" applyFill="1" applyBorder="1" applyAlignment="1" applyProtection="1">
      <alignment horizontal="right" vertical="center"/>
      <protection hidden="1"/>
    </xf>
    <xf numFmtId="0" fontId="4" fillId="0" borderId="38" xfId="0" applyNumberFormat="1" applyFont="1" applyFill="1" applyBorder="1" applyAlignment="1" applyProtection="1">
      <alignment horizontal="center" vertical="center"/>
      <protection hidden="1"/>
    </xf>
    <xf numFmtId="0" fontId="4" fillId="0" borderId="38" xfId="0" applyNumberFormat="1" applyFont="1" applyFill="1" applyBorder="1" applyAlignment="1" applyProtection="1">
      <alignment horizontal="right" vertical="center"/>
      <protection hidden="1"/>
    </xf>
    <xf numFmtId="0" fontId="4" fillId="0" borderId="3" xfId="0" applyFont="1" applyBorder="1" applyAlignment="1" applyProtection="1">
      <alignment vertical="center"/>
      <protection hidden="1"/>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hidden="1"/>
    </xf>
    <xf numFmtId="168" fontId="10" fillId="7" borderId="51" xfId="0" applyNumberFormat="1" applyFont="1" applyFill="1" applyBorder="1" applyAlignment="1" applyProtection="1">
      <alignment vertical="center"/>
      <protection hidden="1"/>
    </xf>
    <xf numFmtId="168" fontId="10" fillId="7" borderId="9"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5" fillId="0" borderId="25" xfId="0" applyNumberFormat="1" applyFont="1" applyFill="1" applyBorder="1" applyAlignment="1" applyProtection="1">
      <alignment horizontal="center" vertical="center"/>
      <protection hidden="1"/>
    </xf>
    <xf numFmtId="183" fontId="5" fillId="3" borderId="1" xfId="0" applyNumberFormat="1" applyFont="1" applyFill="1" applyBorder="1" applyAlignment="1" applyProtection="1">
      <alignment horizontal="left" vertical="center" wrapText="1"/>
      <protection locked="0"/>
    </xf>
    <xf numFmtId="166" fontId="5" fillId="3" borderId="52" xfId="0" applyNumberFormat="1" applyFont="1" applyFill="1" applyBorder="1" applyAlignment="1" applyProtection="1">
      <alignment horizontal="center" vertical="center" wrapText="1"/>
      <protection locked="0"/>
    </xf>
    <xf numFmtId="167" fontId="5" fillId="3" borderId="53" xfId="0" applyNumberFormat="1" applyFont="1" applyFill="1" applyBorder="1" applyAlignment="1" applyProtection="1">
      <alignment horizontal="right" vertical="center"/>
      <protection locked="0"/>
    </xf>
    <xf numFmtId="0" fontId="0" fillId="9" borderId="0" xfId="0" applyFill="1"/>
    <xf numFmtId="0" fontId="26" fillId="0" borderId="54" xfId="0" applyFont="1" applyFill="1" applyBorder="1" applyProtection="1">
      <protection hidden="1"/>
    </xf>
    <xf numFmtId="168" fontId="26" fillId="0" borderId="4" xfId="0" applyNumberFormat="1" applyFont="1" applyFill="1" applyBorder="1" applyProtection="1">
      <protection hidden="1"/>
    </xf>
    <xf numFmtId="168" fontId="26" fillId="0" borderId="69" xfId="0" applyNumberFormat="1" applyFont="1" applyFill="1" applyBorder="1" applyAlignment="1">
      <alignment horizontal="center" vertical="center" wrapText="1"/>
    </xf>
    <xf numFmtId="168" fontId="26" fillId="0" borderId="70" xfId="0" applyNumberFormat="1" applyFont="1" applyFill="1" applyBorder="1" applyAlignment="1">
      <alignment horizontal="center" vertical="center" wrapText="1"/>
    </xf>
    <xf numFmtId="168" fontId="26" fillId="0" borderId="21" xfId="0" applyNumberFormat="1" applyFont="1" applyFill="1" applyBorder="1" applyProtection="1">
      <protection hidden="1"/>
    </xf>
    <xf numFmtId="0" fontId="0" fillId="0" borderId="0" xfId="0" applyFill="1"/>
    <xf numFmtId="168" fontId="26" fillId="0" borderId="71" xfId="0" applyNumberFormat="1" applyFont="1" applyFill="1" applyBorder="1" applyAlignment="1">
      <alignment horizontal="center" vertical="center" wrapText="1"/>
    </xf>
    <xf numFmtId="168" fontId="26" fillId="0" borderId="72" xfId="0" applyNumberFormat="1" applyFont="1" applyFill="1" applyBorder="1" applyAlignment="1">
      <alignment horizontal="center" vertical="center" wrapText="1"/>
    </xf>
    <xf numFmtId="0" fontId="26" fillId="0" borderId="54" xfId="0" applyFont="1" applyFill="1" applyBorder="1" applyAlignment="1" applyProtection="1">
      <alignment wrapText="1"/>
      <protection hidden="1"/>
    </xf>
    <xf numFmtId="168" fontId="26" fillId="0" borderId="4" xfId="0" applyNumberFormat="1" applyFont="1" applyFill="1" applyBorder="1" applyAlignment="1" applyProtection="1">
      <alignment horizontal="right" vertical="center"/>
      <protection hidden="1"/>
    </xf>
    <xf numFmtId="168" fontId="26" fillId="0" borderId="21" xfId="0" applyNumberFormat="1" applyFont="1" applyFill="1" applyBorder="1" applyAlignment="1" applyProtection="1">
      <alignment horizontal="right" vertical="center"/>
      <protection hidden="1"/>
    </xf>
    <xf numFmtId="0" fontId="26" fillId="0" borderId="55" xfId="0" applyFont="1" applyFill="1" applyBorder="1" applyProtection="1">
      <protection hidden="1"/>
    </xf>
    <xf numFmtId="168" fontId="26" fillId="0" borderId="6" xfId="0" applyNumberFormat="1" applyFont="1" applyFill="1" applyBorder="1" applyProtection="1">
      <protection hidden="1"/>
    </xf>
    <xf numFmtId="168" fontId="26" fillId="0" borderId="73" xfId="0" applyNumberFormat="1" applyFont="1" applyFill="1" applyBorder="1" applyAlignment="1">
      <alignment horizontal="center" vertical="center" wrapText="1"/>
    </xf>
    <xf numFmtId="168" fontId="26" fillId="0" borderId="74" xfId="0" applyNumberFormat="1" applyFont="1" applyFill="1" applyBorder="1" applyAlignment="1">
      <alignment horizontal="center" vertical="center" wrapText="1"/>
    </xf>
    <xf numFmtId="168" fontId="26" fillId="0" borderId="22" xfId="0" applyNumberFormat="1" applyFont="1" applyFill="1" applyBorder="1" applyProtection="1">
      <protection hidden="1"/>
    </xf>
    <xf numFmtId="0" fontId="5" fillId="0" borderId="0" xfId="0" applyFont="1" applyFill="1" applyProtection="1">
      <protection hidden="1"/>
    </xf>
    <xf numFmtId="0" fontId="26" fillId="0" borderId="56" xfId="0" applyFont="1" applyFill="1" applyBorder="1" applyAlignment="1">
      <alignment horizontal="center" vertical="center" wrapText="1"/>
    </xf>
    <xf numFmtId="0" fontId="0" fillId="0" borderId="33" xfId="0" applyFill="1" applyBorder="1" applyAlignment="1">
      <alignment wrapText="1"/>
    </xf>
    <xf numFmtId="0" fontId="28" fillId="0" borderId="57" xfId="2" applyFont="1" applyFill="1" applyBorder="1" applyAlignment="1">
      <alignment horizontal="left" wrapText="1"/>
    </xf>
    <xf numFmtId="0" fontId="26" fillId="0" borderId="58" xfId="0" applyFont="1" applyFill="1" applyBorder="1" applyAlignment="1">
      <alignment wrapText="1"/>
    </xf>
    <xf numFmtId="0" fontId="26" fillId="0" borderId="57" xfId="0" applyFont="1" applyFill="1" applyBorder="1" applyAlignment="1">
      <alignment wrapText="1"/>
    </xf>
    <xf numFmtId="0" fontId="26" fillId="0" borderId="50" xfId="0" applyFont="1" applyFill="1" applyBorder="1" applyAlignment="1">
      <alignment wrapText="1"/>
    </xf>
    <xf numFmtId="0" fontId="26" fillId="0" borderId="38" xfId="0" applyFont="1" applyFill="1" applyBorder="1" applyAlignment="1">
      <alignment wrapText="1"/>
    </xf>
    <xf numFmtId="0" fontId="26" fillId="0" borderId="59" xfId="0" applyFont="1" applyFill="1" applyBorder="1" applyProtection="1">
      <protection hidden="1"/>
    </xf>
    <xf numFmtId="168" fontId="26" fillId="0" borderId="26" xfId="0" applyNumberFormat="1" applyFont="1" applyFill="1" applyBorder="1" applyProtection="1">
      <protection hidden="1"/>
    </xf>
    <xf numFmtId="168" fontId="26" fillId="0" borderId="60" xfId="0" applyNumberFormat="1" applyFont="1" applyFill="1" applyBorder="1" applyProtection="1">
      <protection hidden="1"/>
    </xf>
    <xf numFmtId="168" fontId="26" fillId="0" borderId="75" xfId="0" applyNumberFormat="1" applyFont="1" applyFill="1" applyBorder="1" applyAlignment="1">
      <alignment horizontal="center" vertical="center" wrapText="1"/>
    </xf>
    <xf numFmtId="168" fontId="26" fillId="0" borderId="76" xfId="0" applyNumberFormat="1" applyFont="1" applyFill="1" applyBorder="1" applyAlignment="1">
      <alignment horizontal="center" vertical="center" wrapText="1"/>
    </xf>
    <xf numFmtId="168" fontId="26" fillId="0" borderId="3" xfId="0" applyNumberFormat="1" applyFont="1" applyFill="1" applyBorder="1" applyAlignment="1">
      <alignment horizontal="center" vertical="center" wrapText="1"/>
    </xf>
    <xf numFmtId="168" fontId="26" fillId="0" borderId="77" xfId="0" applyNumberFormat="1" applyFont="1" applyFill="1" applyBorder="1" applyAlignment="1">
      <alignment horizontal="center" vertical="center" wrapText="1"/>
    </xf>
    <xf numFmtId="0" fontId="26" fillId="8" borderId="54" xfId="0" applyFont="1" applyFill="1" applyBorder="1" applyProtection="1">
      <protection hidden="1"/>
    </xf>
    <xf numFmtId="0" fontId="4" fillId="3" borderId="3" xfId="3" applyNumberFormat="1"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indent="1"/>
      <protection locked="0"/>
    </xf>
    <xf numFmtId="0" fontId="4" fillId="3" borderId="28" xfId="0" applyFont="1" applyFill="1" applyBorder="1" applyAlignment="1" applyProtection="1">
      <alignment horizontal="left" vertical="center" indent="1"/>
      <protection locked="0"/>
    </xf>
    <xf numFmtId="0" fontId="4" fillId="0" borderId="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7" fillId="4" borderId="33" xfId="0" applyFont="1" applyFill="1" applyBorder="1" applyAlignment="1" applyProtection="1">
      <alignment horizontal="left" vertical="center"/>
      <protection hidden="1"/>
    </xf>
    <xf numFmtId="0" fontId="7" fillId="4" borderId="34" xfId="0" applyFont="1" applyFill="1" applyBorder="1" applyAlignment="1" applyProtection="1">
      <alignment horizontal="left" vertical="center"/>
      <protection hidden="1"/>
    </xf>
    <xf numFmtId="0" fontId="7" fillId="4" borderId="35" xfId="0" applyFont="1" applyFill="1" applyBorder="1" applyAlignment="1" applyProtection="1">
      <alignment horizontal="left" vertical="center"/>
      <protection hidden="1"/>
    </xf>
    <xf numFmtId="0" fontId="12" fillId="5" borderId="62" xfId="0" applyFont="1" applyFill="1" applyBorder="1" applyAlignment="1" applyProtection="1">
      <alignment horizontal="center" textRotation="90" wrapText="1"/>
      <protection hidden="1"/>
    </xf>
    <xf numFmtId="0" fontId="12" fillId="5" borderId="43" xfId="0" applyFont="1" applyFill="1" applyBorder="1" applyAlignment="1" applyProtection="1">
      <alignment horizontal="center" textRotation="90" wrapText="1"/>
      <protection hidden="1"/>
    </xf>
    <xf numFmtId="0" fontId="5" fillId="2" borderId="0" xfId="1" applyFont="1" applyFill="1" applyBorder="1" applyAlignment="1" applyProtection="1">
      <alignment horizontal="left" vertical="top" wrapText="1"/>
      <protection hidden="1"/>
    </xf>
    <xf numFmtId="0" fontId="5" fillId="2" borderId="2" xfId="1" applyFont="1" applyFill="1" applyBorder="1" applyAlignment="1" applyProtection="1">
      <alignment horizontal="left" vertical="top" wrapText="1"/>
      <protection hidden="1"/>
    </xf>
    <xf numFmtId="0" fontId="12" fillId="5" borderId="37" xfId="0" applyFont="1" applyFill="1" applyBorder="1" applyAlignment="1" applyProtection="1">
      <alignment horizontal="center" vertical="center" wrapText="1"/>
      <protection hidden="1"/>
    </xf>
    <xf numFmtId="0" fontId="12" fillId="5" borderId="36" xfId="0" applyFont="1" applyFill="1" applyBorder="1" applyAlignment="1" applyProtection="1">
      <alignment horizontal="center" vertical="center" wrapText="1"/>
      <protection hidden="1"/>
    </xf>
    <xf numFmtId="0" fontId="12" fillId="5" borderId="39" xfId="0" applyFont="1" applyFill="1" applyBorder="1" applyAlignment="1" applyProtection="1">
      <alignment horizontal="center" vertical="center" wrapText="1"/>
      <protection hidden="1"/>
    </xf>
    <xf numFmtId="0" fontId="6" fillId="5" borderId="61" xfId="0" applyFont="1" applyFill="1" applyBorder="1" applyAlignment="1" applyProtection="1">
      <alignment horizontal="center" textRotation="90" wrapText="1"/>
      <protection hidden="1"/>
    </xf>
    <xf numFmtId="0" fontId="6" fillId="5" borderId="41" xfId="0" applyFont="1" applyFill="1" applyBorder="1" applyAlignment="1" applyProtection="1">
      <alignment horizontal="center" textRotation="90" wrapText="1"/>
      <protection hidden="1"/>
    </xf>
    <xf numFmtId="0" fontId="6" fillId="5" borderId="40"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21" fillId="2" borderId="32" xfId="1" applyFont="1" applyFill="1" applyBorder="1" applyAlignment="1" applyProtection="1">
      <alignment horizontal="left" vertical="top" wrapText="1" shrinkToFit="1"/>
      <protection hidden="1"/>
    </xf>
    <xf numFmtId="0" fontId="21" fillId="2" borderId="0" xfId="1" applyFont="1" applyFill="1" applyBorder="1" applyAlignment="1" applyProtection="1">
      <alignment horizontal="left" vertical="top" wrapText="1" shrinkToFit="1"/>
      <protection hidden="1"/>
    </xf>
    <xf numFmtId="0" fontId="21" fillId="2" borderId="2" xfId="1" applyFont="1" applyFill="1" applyBorder="1" applyAlignment="1" applyProtection="1">
      <alignment horizontal="left" vertical="top" wrapText="1" shrinkToFit="1"/>
      <protection hidden="1"/>
    </xf>
    <xf numFmtId="0" fontId="6" fillId="5" borderId="62" xfId="0" applyFont="1" applyFill="1" applyBorder="1" applyAlignment="1" applyProtection="1">
      <alignment horizontal="center" textRotation="90" wrapText="1"/>
      <protection hidden="1"/>
    </xf>
    <xf numFmtId="0" fontId="6" fillId="5" borderId="48" xfId="0" applyFont="1" applyFill="1" applyBorder="1" applyAlignment="1" applyProtection="1">
      <alignment horizontal="center" textRotation="90" wrapText="1"/>
      <protection hidden="1"/>
    </xf>
    <xf numFmtId="0" fontId="18" fillId="5" borderId="37" xfId="0" applyFont="1" applyFill="1" applyBorder="1" applyAlignment="1" applyProtection="1">
      <alignment horizontal="center" vertical="center" wrapText="1"/>
      <protection hidden="1"/>
    </xf>
    <xf numFmtId="0" fontId="18" fillId="5" borderId="63" xfId="0" applyFont="1" applyFill="1" applyBorder="1" applyAlignment="1" applyProtection="1">
      <alignment horizontal="center" vertical="center" wrapText="1"/>
      <protection hidden="1"/>
    </xf>
    <xf numFmtId="0" fontId="6" fillId="5" borderId="56" xfId="0" applyFont="1" applyFill="1" applyBorder="1" applyAlignment="1" applyProtection="1">
      <alignment horizontal="center" vertical="center" textRotation="90" wrapText="1"/>
      <protection hidden="1"/>
    </xf>
    <xf numFmtId="0" fontId="6" fillId="5" borderId="30" xfId="0" applyFont="1" applyFill="1" applyBorder="1" applyAlignment="1" applyProtection="1">
      <alignment horizontal="center" vertical="center" textRotation="90" wrapText="1"/>
      <protection hidden="1"/>
    </xf>
    <xf numFmtId="0" fontId="6" fillId="5" borderId="64" xfId="0" applyFont="1" applyFill="1" applyBorder="1" applyAlignment="1" applyProtection="1">
      <alignment horizontal="center" textRotation="90" wrapText="1"/>
      <protection hidden="1"/>
    </xf>
    <xf numFmtId="0" fontId="6" fillId="5" borderId="42" xfId="0" applyFont="1" applyFill="1" applyBorder="1" applyAlignment="1" applyProtection="1">
      <alignment horizontal="center" textRotation="90" wrapText="1"/>
      <protection hidden="1"/>
    </xf>
    <xf numFmtId="0" fontId="5" fillId="0" borderId="0" xfId="1" applyFont="1" applyFill="1" applyBorder="1" applyAlignment="1" applyProtection="1">
      <alignment horizontal="left" vertical="top" wrapText="1"/>
      <protection hidden="1"/>
    </xf>
    <xf numFmtId="0" fontId="5" fillId="0" borderId="2" xfId="1" applyFont="1" applyFill="1" applyBorder="1" applyAlignment="1" applyProtection="1">
      <alignment horizontal="left" vertical="top" wrapText="1"/>
      <protection hidden="1"/>
    </xf>
    <xf numFmtId="0" fontId="6" fillId="5" borderId="61" xfId="0" applyFont="1" applyFill="1" applyBorder="1" applyAlignment="1" applyProtection="1">
      <alignment horizontal="center" textRotation="90"/>
      <protection hidden="1"/>
    </xf>
    <xf numFmtId="0" fontId="6" fillId="5" borderId="41" xfId="0" applyFont="1" applyFill="1" applyBorder="1" applyAlignment="1" applyProtection="1">
      <alignment horizontal="center" textRotation="90"/>
      <protection hidden="1"/>
    </xf>
    <xf numFmtId="0" fontId="6" fillId="5" borderId="56" xfId="0" applyFont="1" applyFill="1" applyBorder="1" applyAlignment="1" applyProtection="1">
      <alignment horizontal="center" textRotation="90" wrapText="1"/>
      <protection hidden="1"/>
    </xf>
    <xf numFmtId="0" fontId="6" fillId="5" borderId="30" xfId="0" applyFont="1" applyFill="1" applyBorder="1" applyAlignment="1" applyProtection="1">
      <alignment horizontal="center" textRotation="90" wrapText="1"/>
      <protection hidden="1"/>
    </xf>
    <xf numFmtId="0" fontId="4" fillId="5" borderId="62" xfId="0" applyFont="1" applyFill="1" applyBorder="1" applyAlignment="1" applyProtection="1">
      <alignment horizontal="center" textRotation="90" wrapText="1"/>
      <protection hidden="1"/>
    </xf>
    <xf numFmtId="0" fontId="4" fillId="5" borderId="43" xfId="0" applyFont="1" applyFill="1" applyBorder="1" applyAlignment="1" applyProtection="1">
      <alignment horizontal="center" textRotation="90" wrapText="1"/>
      <protection hidden="1"/>
    </xf>
    <xf numFmtId="14" fontId="4"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0" fillId="2" borderId="31" xfId="0" applyFill="1" applyBorder="1" applyAlignment="1" applyProtection="1">
      <alignment horizontal="center"/>
      <protection hidden="1"/>
    </xf>
    <xf numFmtId="0" fontId="14" fillId="2" borderId="32" xfId="0" applyFont="1" applyFill="1" applyBorder="1" applyAlignment="1" applyProtection="1">
      <alignment horizontal="right"/>
      <protection hidden="1"/>
    </xf>
    <xf numFmtId="0" fontId="14" fillId="2" borderId="0" xfId="0" applyFont="1" applyFill="1" applyBorder="1" applyAlignment="1" applyProtection="1">
      <alignment horizontal="right"/>
      <protection hidden="1"/>
    </xf>
    <xf numFmtId="0" fontId="5" fillId="3" borderId="1"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14" fontId="4" fillId="2" borderId="1" xfId="0" applyNumberFormat="1" applyFont="1" applyFill="1" applyBorder="1" applyAlignment="1" applyProtection="1">
      <alignment horizontal="center"/>
      <protection hidden="1"/>
    </xf>
    <xf numFmtId="0" fontId="4" fillId="2" borderId="45" xfId="0" applyFont="1" applyFill="1" applyBorder="1" applyAlignment="1" applyProtection="1">
      <alignment horizontal="left" wrapText="1" shrinkToFit="1"/>
      <protection hidden="1"/>
    </xf>
    <xf numFmtId="0" fontId="4" fillId="2" borderId="31" xfId="0" applyFont="1" applyFill="1" applyBorder="1" applyAlignment="1" applyProtection="1">
      <alignment horizontal="left" wrapText="1" shrinkToFit="1"/>
      <protection hidden="1"/>
    </xf>
    <xf numFmtId="0" fontId="4" fillId="2" borderId="32" xfId="0" applyFont="1" applyFill="1" applyBorder="1" applyAlignment="1" applyProtection="1">
      <alignment horizontal="left" wrapText="1" shrinkToFit="1"/>
      <protection hidden="1"/>
    </xf>
    <xf numFmtId="0" fontId="4" fillId="2" borderId="0" xfId="0" applyFont="1" applyFill="1" applyBorder="1" applyAlignment="1" applyProtection="1">
      <alignment horizontal="left" wrapText="1" shrinkToFit="1"/>
      <protection hidden="1"/>
    </xf>
    <xf numFmtId="0" fontId="5" fillId="0" borderId="5"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4" fillId="3" borderId="3" xfId="3" applyNumberFormat="1" applyFont="1" applyFill="1" applyBorder="1" applyAlignment="1" applyProtection="1">
      <alignment horizontal="left" vertical="center"/>
      <protection hidden="1"/>
    </xf>
    <xf numFmtId="0" fontId="6" fillId="5" borderId="39" xfId="0" applyFont="1" applyFill="1" applyBorder="1" applyAlignment="1" applyProtection="1">
      <alignment horizontal="center" vertical="center" wrapText="1"/>
      <protection hidden="1"/>
    </xf>
    <xf numFmtId="0" fontId="6" fillId="6" borderId="37" xfId="0" applyFont="1" applyFill="1" applyBorder="1" applyAlignment="1" applyProtection="1">
      <alignment horizontal="center" textRotation="90" wrapText="1"/>
      <protection hidden="1"/>
    </xf>
    <xf numFmtId="0" fontId="6" fillId="6" borderId="68" xfId="0" applyFont="1" applyFill="1" applyBorder="1" applyAlignment="1" applyProtection="1">
      <alignment horizontal="center" textRotation="90" wrapText="1"/>
      <protection hidden="1"/>
    </xf>
    <xf numFmtId="0" fontId="6" fillId="5" borderId="65" xfId="0" applyFont="1" applyFill="1" applyBorder="1" applyAlignment="1" applyProtection="1">
      <alignment horizontal="center" textRotation="90" wrapText="1"/>
      <protection hidden="1"/>
    </xf>
    <xf numFmtId="0" fontId="4" fillId="3" borderId="17" xfId="0" applyFont="1" applyFill="1" applyBorder="1" applyAlignment="1" applyProtection="1">
      <alignment horizontal="left" vertical="center"/>
      <protection hidden="1"/>
    </xf>
    <xf numFmtId="0" fontId="4" fillId="3" borderId="28" xfId="0" applyFont="1" applyFill="1" applyBorder="1" applyAlignment="1" applyProtection="1">
      <alignment horizontal="left" vertical="center"/>
      <protection hidden="1"/>
    </xf>
    <xf numFmtId="0" fontId="6" fillId="6" borderId="64" xfId="0" applyFont="1" applyFill="1" applyBorder="1" applyAlignment="1" applyProtection="1">
      <alignment horizontal="center" textRotation="90" wrapText="1"/>
      <protection hidden="1"/>
    </xf>
    <xf numFmtId="0" fontId="6" fillId="6" borderId="42" xfId="0" applyFont="1" applyFill="1" applyBorder="1" applyAlignment="1" applyProtection="1">
      <alignment horizontal="center" textRotation="90" wrapText="1"/>
      <protection hidden="1"/>
    </xf>
    <xf numFmtId="0" fontId="6" fillId="5" borderId="43" xfId="0" applyFont="1" applyFill="1" applyBorder="1" applyAlignment="1" applyProtection="1">
      <alignment horizontal="center" textRotation="90" wrapText="1"/>
      <protection hidden="1"/>
    </xf>
    <xf numFmtId="0" fontId="6" fillId="5" borderId="37" xfId="0" applyFont="1" applyFill="1" applyBorder="1" applyAlignment="1" applyProtection="1">
      <alignment horizontal="center" vertical="center" wrapText="1"/>
      <protection hidden="1"/>
    </xf>
    <xf numFmtId="0" fontId="6" fillId="5" borderId="56" xfId="0" applyFont="1" applyFill="1" applyBorder="1" applyAlignment="1" applyProtection="1">
      <alignment horizontal="center" vertical="center" wrapText="1"/>
      <protection hidden="1"/>
    </xf>
    <xf numFmtId="0" fontId="6" fillId="5" borderId="30" xfId="0" applyFont="1" applyFill="1" applyBorder="1" applyAlignment="1" applyProtection="1">
      <alignment horizontal="center" vertical="center" wrapText="1"/>
      <protection hidden="1"/>
    </xf>
    <xf numFmtId="0" fontId="6" fillId="6" borderId="39" xfId="0" applyFont="1" applyFill="1" applyBorder="1" applyAlignment="1" applyProtection="1">
      <alignment horizontal="center" textRotation="90" wrapText="1"/>
      <protection hidden="1"/>
    </xf>
    <xf numFmtId="0" fontId="6" fillId="6" borderId="44" xfId="0" applyFont="1" applyFill="1" applyBorder="1" applyAlignment="1" applyProtection="1">
      <alignment horizontal="center" textRotation="90" wrapText="1"/>
      <protection hidden="1"/>
    </xf>
    <xf numFmtId="0" fontId="12" fillId="5" borderId="56" xfId="0" applyFont="1" applyFill="1" applyBorder="1" applyAlignment="1" applyProtection="1">
      <alignment horizontal="center" textRotation="90" wrapText="1"/>
      <protection hidden="1"/>
    </xf>
    <xf numFmtId="0" fontId="12" fillId="5" borderId="65" xfId="0" applyFont="1" applyFill="1" applyBorder="1" applyAlignment="1" applyProtection="1">
      <alignment horizontal="center" textRotation="90" wrapText="1"/>
      <protection hidden="1"/>
    </xf>
    <xf numFmtId="0" fontId="6" fillId="6" borderId="66" xfId="0" applyFont="1" applyFill="1" applyBorder="1" applyAlignment="1" applyProtection="1">
      <alignment horizontal="center" textRotation="90" wrapText="1"/>
      <protection hidden="1"/>
    </xf>
    <xf numFmtId="0" fontId="6" fillId="5" borderId="37" xfId="0" applyFont="1" applyFill="1" applyBorder="1" applyAlignment="1" applyProtection="1">
      <alignment horizontal="center" textRotation="90" wrapText="1"/>
      <protection hidden="1"/>
    </xf>
    <xf numFmtId="0" fontId="6" fillId="5" borderId="67" xfId="0" applyFont="1" applyFill="1" applyBorder="1" applyAlignment="1" applyProtection="1">
      <alignment horizontal="center" textRotation="90" wrapText="1"/>
      <protection hidden="1"/>
    </xf>
    <xf numFmtId="0" fontId="12" fillId="5" borderId="64" xfId="0" applyFont="1" applyFill="1" applyBorder="1" applyAlignment="1" applyProtection="1">
      <alignment horizontal="center" textRotation="90" wrapText="1"/>
      <protection hidden="1"/>
    </xf>
    <xf numFmtId="0" fontId="12" fillId="5" borderId="66" xfId="0" applyFont="1" applyFill="1" applyBorder="1" applyAlignment="1" applyProtection="1">
      <alignment horizontal="center" textRotation="90" wrapText="1"/>
      <protection hidden="1"/>
    </xf>
    <xf numFmtId="0" fontId="12" fillId="5" borderId="48" xfId="0" applyFont="1" applyFill="1" applyBorder="1" applyAlignment="1" applyProtection="1">
      <alignment horizontal="center" textRotation="90" wrapText="1"/>
      <protection hidden="1"/>
    </xf>
    <xf numFmtId="0" fontId="4" fillId="3" borderId="17" xfId="0" applyNumberFormat="1" applyFont="1" applyFill="1" applyBorder="1" applyAlignment="1" applyProtection="1">
      <alignment horizontal="left" vertical="center"/>
      <protection locked="0"/>
    </xf>
    <xf numFmtId="0" fontId="4" fillId="3" borderId="28" xfId="0" applyNumberFormat="1"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hidden="1"/>
    </xf>
    <xf numFmtId="0" fontId="7" fillId="4" borderId="78" xfId="0" applyFont="1" applyFill="1" applyBorder="1" applyAlignment="1" applyProtection="1">
      <alignment horizontal="left" vertical="center"/>
      <protection hidden="1"/>
    </xf>
    <xf numFmtId="0" fontId="12" fillId="5" borderId="32"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2" fillId="5" borderId="44" xfId="0" applyFont="1" applyFill="1" applyBorder="1" applyAlignment="1" applyProtection="1">
      <alignment horizontal="center" vertical="center" wrapText="1"/>
      <protection hidden="1"/>
    </xf>
    <xf numFmtId="0" fontId="4" fillId="3" borderId="3"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14" fillId="5" borderId="62" xfId="0" applyFont="1" applyFill="1" applyBorder="1" applyAlignment="1" applyProtection="1">
      <alignment horizontal="center" textRotation="90" wrapText="1"/>
      <protection hidden="1"/>
    </xf>
    <xf numFmtId="0" fontId="14" fillId="5" borderId="43" xfId="0" applyFont="1" applyFill="1" applyBorder="1" applyAlignment="1" applyProtection="1">
      <alignment horizontal="center" textRotation="90" wrapText="1"/>
      <protection hidden="1"/>
    </xf>
    <xf numFmtId="0" fontId="6" fillId="5" borderId="0" xfId="0" applyFont="1" applyFill="1" applyBorder="1" applyAlignment="1" applyProtection="1">
      <alignment horizontal="center" vertical="center" wrapText="1"/>
      <protection hidden="1"/>
    </xf>
    <xf numFmtId="0" fontId="4" fillId="3" borderId="3" xfId="7" applyNumberFormat="1" applyFont="1" applyFill="1" applyBorder="1" applyAlignment="1" applyProtection="1">
      <alignment horizontal="left" vertical="center"/>
      <protection hidden="1"/>
    </xf>
    <xf numFmtId="0" fontId="26" fillId="0" borderId="37"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36" xfId="0" applyFont="1" applyFill="1" applyBorder="1" applyAlignment="1">
      <alignment horizontal="center" vertical="center" wrapText="1"/>
    </xf>
  </cellXfs>
  <cellStyles count="10">
    <cellStyle name="Standard" xfId="0" builtinId="0"/>
    <cellStyle name="Standard 2" xfId="1"/>
    <cellStyle name="Standard 3" xfId="2"/>
    <cellStyle name="Währung" xfId="3" builtinId="4"/>
    <cellStyle name="Währung 2" xfId="4"/>
    <cellStyle name="Währung 3" xfId="5"/>
    <cellStyle name="Währung 3 2" xfId="6"/>
    <cellStyle name="Währung 4" xfId="7"/>
    <cellStyle name="Währung 4 2" xfId="8"/>
    <cellStyle name="Währung 5" xfId="9"/>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142875</xdr:colOff>
      <xdr:row>0</xdr:row>
      <xdr:rowOff>0</xdr:rowOff>
    </xdr:from>
    <xdr:to>
      <xdr:col>24</xdr:col>
      <xdr:colOff>685800</xdr:colOff>
      <xdr:row>2</xdr:row>
      <xdr:rowOff>0</xdr:rowOff>
    </xdr:to>
    <xdr:pic>
      <xdr:nvPicPr>
        <xdr:cNvPr id="756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12401550" y="0"/>
          <a:ext cx="2828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142875</xdr:colOff>
      <xdr:row>0</xdr:row>
      <xdr:rowOff>0</xdr:rowOff>
    </xdr:from>
    <xdr:to>
      <xdr:col>33</xdr:col>
      <xdr:colOff>609600</xdr:colOff>
      <xdr:row>2</xdr:row>
      <xdr:rowOff>0</xdr:rowOff>
    </xdr:to>
    <xdr:pic>
      <xdr:nvPicPr>
        <xdr:cNvPr id="6508"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12715875" y="0"/>
          <a:ext cx="2828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219075</xdr:colOff>
      <xdr:row>0</xdr:row>
      <xdr:rowOff>0</xdr:rowOff>
    </xdr:from>
    <xdr:to>
      <xdr:col>25</xdr:col>
      <xdr:colOff>733425</xdr:colOff>
      <xdr:row>2</xdr:row>
      <xdr:rowOff>0</xdr:rowOff>
    </xdr:to>
    <xdr:pic>
      <xdr:nvPicPr>
        <xdr:cNvPr id="8576"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14420850" y="0"/>
          <a:ext cx="2828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314325</xdr:colOff>
      <xdr:row>0</xdr:row>
      <xdr:rowOff>0</xdr:rowOff>
    </xdr:from>
    <xdr:to>
      <xdr:col>35</xdr:col>
      <xdr:colOff>857250</xdr:colOff>
      <xdr:row>2</xdr:row>
      <xdr:rowOff>0</xdr:rowOff>
    </xdr:to>
    <xdr:pic>
      <xdr:nvPicPr>
        <xdr:cNvPr id="9523"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17973675" y="0"/>
          <a:ext cx="2828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371475</xdr:colOff>
      <xdr:row>4</xdr:row>
      <xdr:rowOff>352425</xdr:rowOff>
    </xdr:from>
    <xdr:ext cx="184731" cy="264560"/>
    <xdr:sp macro="" textlink="">
      <xdr:nvSpPr>
        <xdr:cNvPr id="2" name="Textfeld 1"/>
        <xdr:cNvSpPr txBox="1"/>
      </xdr:nvSpPr>
      <xdr:spPr>
        <a:xfrm>
          <a:off x="57150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30"/>
  <sheetViews>
    <sheetView showGridLines="0" tabSelected="1" zoomScaleNormal="100" zoomScaleSheetLayoutView="100" workbookViewId="0">
      <selection activeCell="H2" sqref="H2"/>
    </sheetView>
  </sheetViews>
  <sheetFormatPr baseColWidth="10" defaultRowHeight="12.75" x14ac:dyDescent="0.2"/>
  <cols>
    <col min="1" max="1" width="10" style="72" customWidth="1"/>
    <col min="2" max="3" width="6" style="72" customWidth="1"/>
    <col min="4" max="4" width="6.42578125" style="72" customWidth="1"/>
    <col min="5" max="5" width="7.28515625" style="72" customWidth="1"/>
    <col min="6" max="6" width="13.140625" style="72" customWidth="1"/>
    <col min="7" max="7" width="12.7109375" style="72" customWidth="1"/>
    <col min="8" max="8" width="32.85546875" style="72" customWidth="1"/>
    <col min="9" max="9" width="7.28515625" style="72" customWidth="1"/>
    <col min="10" max="10" width="10.28515625" style="72" customWidth="1"/>
    <col min="11" max="11" width="11.28515625" style="72" customWidth="1"/>
    <col min="12" max="12" width="6.7109375" style="72" customWidth="1"/>
    <col min="13" max="13" width="8.7109375" style="72" bestFit="1" customWidth="1"/>
    <col min="14" max="14" width="5.42578125" style="72" customWidth="1"/>
    <col min="15" max="15" width="7.42578125" style="72" customWidth="1"/>
    <col min="16" max="16" width="9.5703125" style="72" customWidth="1"/>
    <col min="17" max="17" width="9.7109375" style="72" customWidth="1"/>
    <col min="18" max="18" width="5.42578125" style="72" customWidth="1"/>
    <col min="19" max="19" width="7.5703125" style="72" customWidth="1"/>
    <col min="20" max="22" width="5.42578125" style="72" customWidth="1"/>
    <col min="23" max="23" width="8.28515625" style="72" bestFit="1" customWidth="1"/>
    <col min="24" max="24" width="9.7109375" style="72" customWidth="1"/>
    <col min="25" max="25" width="11.28515625" style="72" customWidth="1"/>
    <col min="26" max="16384" width="11.42578125" style="72"/>
  </cols>
  <sheetData>
    <row r="1" spans="1:25" ht="23.25" customHeight="1" x14ac:dyDescent="0.2"/>
    <row r="2" spans="1:25" ht="27" x14ac:dyDescent="0.2">
      <c r="A2" s="73" t="s">
        <v>377</v>
      </c>
      <c r="F2" s="74"/>
      <c r="G2" s="74"/>
      <c r="H2" s="75"/>
      <c r="I2" s="75"/>
      <c r="J2" s="75"/>
      <c r="K2" s="75"/>
      <c r="L2" s="75"/>
      <c r="T2" s="75"/>
      <c r="U2" s="75"/>
      <c r="V2" s="75"/>
      <c r="W2" s="75"/>
      <c r="X2" s="75"/>
      <c r="Y2" s="75"/>
    </row>
    <row r="3" spans="1:25" x14ac:dyDescent="0.2">
      <c r="A3" s="262" t="s">
        <v>8</v>
      </c>
      <c r="B3" s="317"/>
      <c r="C3" s="317"/>
      <c r="D3" s="317"/>
      <c r="E3" s="317"/>
      <c r="F3" s="317"/>
      <c r="G3" s="317"/>
      <c r="H3" s="317"/>
      <c r="I3" s="317"/>
      <c r="J3" s="318"/>
      <c r="K3" s="319" t="s">
        <v>16</v>
      </c>
      <c r="L3" s="320"/>
      <c r="M3" s="320"/>
      <c r="N3" s="316"/>
      <c r="O3" s="316"/>
      <c r="P3" s="316"/>
      <c r="Q3" s="316"/>
      <c r="R3" s="316"/>
      <c r="S3" s="316"/>
      <c r="T3" s="316"/>
      <c r="U3" s="316"/>
      <c r="V3" s="316"/>
      <c r="W3" s="316"/>
      <c r="X3" s="316"/>
      <c r="Y3" s="316"/>
    </row>
    <row r="4" spans="1:25" x14ac:dyDescent="0.2">
      <c r="A4" s="262" t="s">
        <v>9</v>
      </c>
      <c r="B4" s="317"/>
      <c r="C4" s="317"/>
      <c r="D4" s="317"/>
      <c r="E4" s="317"/>
      <c r="F4" s="317"/>
      <c r="G4" s="317"/>
      <c r="H4" s="317"/>
      <c r="I4" s="317"/>
      <c r="J4" s="318"/>
      <c r="K4" s="319" t="s">
        <v>59</v>
      </c>
      <c r="L4" s="320"/>
      <c r="M4" s="320"/>
      <c r="N4" s="316"/>
      <c r="O4" s="316"/>
      <c r="P4" s="316"/>
      <c r="Q4" s="316"/>
      <c r="R4" s="316"/>
      <c r="S4" s="316"/>
      <c r="T4" s="316"/>
      <c r="U4" s="316"/>
      <c r="V4" s="316"/>
      <c r="W4" s="316"/>
      <c r="X4" s="316"/>
      <c r="Y4" s="316"/>
    </row>
    <row r="5" spans="1:25" x14ac:dyDescent="0.2">
      <c r="A5" s="262" t="s">
        <v>325</v>
      </c>
      <c r="B5" s="317"/>
      <c r="C5" s="317"/>
      <c r="D5" s="317"/>
      <c r="E5" s="317"/>
      <c r="F5" s="317"/>
      <c r="G5" s="317"/>
      <c r="H5" s="317"/>
      <c r="I5" s="317"/>
      <c r="J5" s="318"/>
      <c r="K5" s="319" t="s">
        <v>326</v>
      </c>
      <c r="L5" s="320"/>
      <c r="M5" s="320"/>
      <c r="N5" s="316"/>
      <c r="O5" s="316"/>
      <c r="P5" s="316"/>
      <c r="Q5" s="316"/>
      <c r="R5" s="316"/>
      <c r="S5" s="316"/>
      <c r="T5" s="316"/>
      <c r="U5" s="316"/>
      <c r="V5" s="316"/>
      <c r="W5" s="316"/>
      <c r="X5" s="316"/>
      <c r="Y5" s="316"/>
    </row>
    <row r="6" spans="1:25" s="168" customFormat="1" ht="18.75" customHeight="1" thickBot="1" x14ac:dyDescent="0.25">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6">
        <v>24</v>
      </c>
      <c r="Y6" s="167">
        <v>25</v>
      </c>
    </row>
    <row r="7" spans="1:25" ht="13.5" thickBot="1" x14ac:dyDescent="0.25">
      <c r="A7" s="89" t="s">
        <v>0</v>
      </c>
      <c r="B7" s="90"/>
      <c r="C7" s="90"/>
      <c r="D7" s="90"/>
      <c r="E7" s="90"/>
      <c r="F7" s="90"/>
      <c r="G7" s="90"/>
      <c r="H7" s="91"/>
      <c r="I7" s="89" t="s">
        <v>1</v>
      </c>
      <c r="J7" s="92"/>
      <c r="K7" s="92"/>
      <c r="L7" s="92"/>
      <c r="M7" s="93"/>
      <c r="N7" s="321" t="s">
        <v>35</v>
      </c>
      <c r="O7" s="322"/>
      <c r="P7" s="322"/>
      <c r="Q7" s="323"/>
      <c r="R7" s="321" t="s">
        <v>34</v>
      </c>
      <c r="S7" s="322"/>
      <c r="T7" s="322"/>
      <c r="U7" s="322"/>
      <c r="V7" s="322"/>
      <c r="W7" s="323"/>
      <c r="X7" s="97"/>
      <c r="Y7" s="98" t="s">
        <v>2</v>
      </c>
    </row>
    <row r="8" spans="1:25" s="169" customFormat="1" ht="45" customHeight="1" x14ac:dyDescent="0.2">
      <c r="A8" s="331" t="s">
        <v>55</v>
      </c>
      <c r="B8" s="333" t="s">
        <v>293</v>
      </c>
      <c r="C8" s="334"/>
      <c r="D8" s="334"/>
      <c r="E8" s="342" t="s">
        <v>327</v>
      </c>
      <c r="F8" s="99"/>
      <c r="G8" s="99"/>
      <c r="H8" s="100"/>
      <c r="I8" s="348" t="s">
        <v>37</v>
      </c>
      <c r="J8" s="338" t="s">
        <v>292</v>
      </c>
      <c r="K8" s="328" t="s">
        <v>26</v>
      </c>
      <c r="L8" s="329"/>
      <c r="M8" s="330"/>
      <c r="N8" s="340" t="s">
        <v>301</v>
      </c>
      <c r="O8" s="341"/>
      <c r="P8" s="344" t="s">
        <v>309</v>
      </c>
      <c r="Q8" s="324" t="s">
        <v>41</v>
      </c>
      <c r="R8" s="331" t="s">
        <v>28</v>
      </c>
      <c r="S8" s="324" t="s">
        <v>54</v>
      </c>
      <c r="T8" s="334" t="s">
        <v>304</v>
      </c>
      <c r="U8" s="334"/>
      <c r="V8" s="334"/>
      <c r="W8" s="324" t="s">
        <v>17</v>
      </c>
      <c r="X8" s="350" t="s">
        <v>308</v>
      </c>
      <c r="Y8" s="352" t="s">
        <v>42</v>
      </c>
    </row>
    <row r="9" spans="1:25" ht="102.75" customHeight="1" thickBot="1" x14ac:dyDescent="0.25">
      <c r="A9" s="332"/>
      <c r="B9" s="107" t="s">
        <v>52</v>
      </c>
      <c r="C9" s="107" t="s">
        <v>53</v>
      </c>
      <c r="D9" s="254" t="s">
        <v>13</v>
      </c>
      <c r="E9" s="343"/>
      <c r="F9" s="114" t="s">
        <v>11</v>
      </c>
      <c r="G9" s="110" t="s">
        <v>12</v>
      </c>
      <c r="H9" s="111" t="s">
        <v>18</v>
      </c>
      <c r="I9" s="349"/>
      <c r="J9" s="339"/>
      <c r="K9" s="106" t="s">
        <v>10</v>
      </c>
      <c r="L9" s="113" t="s">
        <v>56</v>
      </c>
      <c r="M9" s="108" t="s">
        <v>36</v>
      </c>
      <c r="N9" s="193" t="s">
        <v>40</v>
      </c>
      <c r="O9" s="194" t="s">
        <v>33</v>
      </c>
      <c r="P9" s="345"/>
      <c r="Q9" s="325"/>
      <c r="R9" s="332"/>
      <c r="S9" s="325"/>
      <c r="T9" s="113" t="s">
        <v>22</v>
      </c>
      <c r="U9" s="115" t="s">
        <v>23</v>
      </c>
      <c r="V9" s="115" t="s">
        <v>24</v>
      </c>
      <c r="W9" s="325"/>
      <c r="X9" s="351"/>
      <c r="Y9" s="353"/>
    </row>
    <row r="10" spans="1:25" ht="41.25" customHeight="1" x14ac:dyDescent="0.2">
      <c r="A10" s="13"/>
      <c r="B10" s="14"/>
      <c r="C10" s="14"/>
      <c r="D10" s="255">
        <f>'Reisekosten Inland (NR)'!D10</f>
        <v>0</v>
      </c>
      <c r="E10" s="263"/>
      <c r="F10" s="36"/>
      <c r="G10" s="15"/>
      <c r="H10" s="266"/>
      <c r="I10" s="269"/>
      <c r="J10" s="16"/>
      <c r="K10" s="23"/>
      <c r="L10" s="47"/>
      <c r="M10" s="27">
        <f>'Reisekosten Inland (NR)'!M10</f>
        <v>0</v>
      </c>
      <c r="N10" s="23"/>
      <c r="O10" s="17"/>
      <c r="P10" s="57"/>
      <c r="Q10" s="27">
        <f>'Reisekosten Inland (NR)'!R10</f>
        <v>0</v>
      </c>
      <c r="R10" s="250"/>
      <c r="S10" s="247">
        <f>'Reisekosten Inland (NR)'!Y10</f>
        <v>0</v>
      </c>
      <c r="T10" s="23"/>
      <c r="U10" s="17"/>
      <c r="V10" s="233"/>
      <c r="W10" s="230">
        <f>'Reisekosten Inland (NR)'!AF10</f>
        <v>0</v>
      </c>
      <c r="X10" s="32"/>
      <c r="Y10" s="64">
        <f>'Reisekosten Inland (NR)'!AH10</f>
        <v>0</v>
      </c>
    </row>
    <row r="11" spans="1:25" ht="41.25" customHeight="1" x14ac:dyDescent="0.2">
      <c r="A11" s="54"/>
      <c r="B11" s="7"/>
      <c r="C11" s="7"/>
      <c r="D11" s="256">
        <f>'Reisekosten Inland (NR)'!D11</f>
        <v>0</v>
      </c>
      <c r="E11" s="264"/>
      <c r="F11" s="280"/>
      <c r="G11" s="30"/>
      <c r="H11" s="267"/>
      <c r="I11" s="270"/>
      <c r="J11" s="9"/>
      <c r="K11" s="24"/>
      <c r="L11" s="46"/>
      <c r="M11" s="28">
        <f>'Reisekosten Inland (NR)'!M11</f>
        <v>0</v>
      </c>
      <c r="N11" s="24"/>
      <c r="O11" s="22"/>
      <c r="P11" s="56"/>
      <c r="Q11" s="28">
        <f>'Reisekosten Inland (NR)'!R11</f>
        <v>0</v>
      </c>
      <c r="R11" s="251"/>
      <c r="S11" s="248">
        <f>'Reisekosten Inland (NR)'!Y11</f>
        <v>0</v>
      </c>
      <c r="T11" s="24"/>
      <c r="U11" s="22"/>
      <c r="V11" s="234"/>
      <c r="W11" s="231">
        <f>'Reisekosten Inland (NR)'!AF11</f>
        <v>0</v>
      </c>
      <c r="X11" s="33"/>
      <c r="Y11" s="65">
        <f>'Reisekosten Inland (NR)'!AH11</f>
        <v>0</v>
      </c>
    </row>
    <row r="12" spans="1:25" ht="41.25" customHeight="1" x14ac:dyDescent="0.2">
      <c r="A12" s="281"/>
      <c r="B12" s="282"/>
      <c r="C12" s="282"/>
      <c r="D12" s="256">
        <f>'Reisekosten Inland (NR)'!D12</f>
        <v>0</v>
      </c>
      <c r="E12" s="264"/>
      <c r="F12" s="37"/>
      <c r="G12" s="30"/>
      <c r="H12" s="267"/>
      <c r="I12" s="270"/>
      <c r="J12" s="9"/>
      <c r="K12" s="24"/>
      <c r="L12" s="46"/>
      <c r="M12" s="28">
        <f>'Reisekosten Inland (NR)'!M12</f>
        <v>0</v>
      </c>
      <c r="N12" s="24"/>
      <c r="O12" s="22"/>
      <c r="P12" s="56"/>
      <c r="Q12" s="28">
        <f>'Reisekosten Inland (NR)'!R12</f>
        <v>0</v>
      </c>
      <c r="R12" s="251"/>
      <c r="S12" s="248">
        <f>'Reisekosten Inland (NR)'!Y12</f>
        <v>0</v>
      </c>
      <c r="T12" s="24"/>
      <c r="U12" s="22"/>
      <c r="V12" s="234"/>
      <c r="W12" s="231">
        <f>'Reisekosten Inland (NR)'!AF12</f>
        <v>0</v>
      </c>
      <c r="X12" s="33"/>
      <c r="Y12" s="65">
        <f>'Reisekosten Inland (NR)'!AH12</f>
        <v>0</v>
      </c>
    </row>
    <row r="13" spans="1:25" ht="41.25" customHeight="1" x14ac:dyDescent="0.2">
      <c r="A13" s="8"/>
      <c r="B13" s="7"/>
      <c r="C13" s="7"/>
      <c r="D13" s="256">
        <f>'Reisekosten Inland (NR)'!D13</f>
        <v>0</v>
      </c>
      <c r="E13" s="264"/>
      <c r="F13" s="37"/>
      <c r="G13" s="30"/>
      <c r="H13" s="267"/>
      <c r="I13" s="270"/>
      <c r="J13" s="9"/>
      <c r="K13" s="24"/>
      <c r="L13" s="46"/>
      <c r="M13" s="28">
        <f>'Reisekosten Inland (NR)'!M13</f>
        <v>0</v>
      </c>
      <c r="N13" s="24"/>
      <c r="O13" s="22"/>
      <c r="P13" s="56"/>
      <c r="Q13" s="28">
        <f>'Reisekosten Inland (NR)'!R13</f>
        <v>0</v>
      </c>
      <c r="R13" s="251"/>
      <c r="S13" s="248">
        <f>'Reisekosten Inland (NR)'!Y13</f>
        <v>0</v>
      </c>
      <c r="T13" s="24"/>
      <c r="U13" s="22"/>
      <c r="V13" s="234"/>
      <c r="W13" s="231">
        <f>'Reisekosten Inland (NR)'!AF13</f>
        <v>0</v>
      </c>
      <c r="X13" s="33"/>
      <c r="Y13" s="65">
        <f>'Reisekosten Inland (NR)'!AH13</f>
        <v>0</v>
      </c>
    </row>
    <row r="14" spans="1:25" ht="41.25" customHeight="1" x14ac:dyDescent="0.2">
      <c r="A14" s="54"/>
      <c r="B14" s="7"/>
      <c r="C14" s="7"/>
      <c r="D14" s="256">
        <f>'Reisekosten Inland (NR)'!D14</f>
        <v>0</v>
      </c>
      <c r="E14" s="264"/>
      <c r="F14" s="37"/>
      <c r="G14" s="30"/>
      <c r="H14" s="267"/>
      <c r="I14" s="270"/>
      <c r="J14" s="9"/>
      <c r="K14" s="24"/>
      <c r="L14" s="46"/>
      <c r="M14" s="28">
        <f>'Reisekosten Inland (NR)'!M14</f>
        <v>0</v>
      </c>
      <c r="N14" s="24"/>
      <c r="O14" s="22"/>
      <c r="P14" s="56"/>
      <c r="Q14" s="28">
        <f>'Reisekosten Inland (NR)'!R14</f>
        <v>0</v>
      </c>
      <c r="R14" s="251"/>
      <c r="S14" s="248">
        <f>'Reisekosten Inland (NR)'!Y14</f>
        <v>0</v>
      </c>
      <c r="T14" s="24"/>
      <c r="U14" s="22"/>
      <c r="V14" s="234"/>
      <c r="W14" s="231">
        <f>'Reisekosten Inland (NR)'!AF14</f>
        <v>0</v>
      </c>
      <c r="X14" s="33"/>
      <c r="Y14" s="65">
        <f>'Reisekosten Inland (NR)'!AH14</f>
        <v>0</v>
      </c>
    </row>
    <row r="15" spans="1:25" ht="41.25" customHeight="1" thickBot="1" x14ac:dyDescent="0.25">
      <c r="A15" s="10"/>
      <c r="B15" s="11"/>
      <c r="C15" s="11"/>
      <c r="D15" s="257">
        <f>'Reisekosten Inland (NR)'!D15</f>
        <v>0</v>
      </c>
      <c r="E15" s="265"/>
      <c r="F15" s="38"/>
      <c r="G15" s="31"/>
      <c r="H15" s="268"/>
      <c r="I15" s="271"/>
      <c r="J15" s="21"/>
      <c r="K15" s="25"/>
      <c r="L15" s="48"/>
      <c r="M15" s="29">
        <f>'Reisekosten Inland (NR)'!M15</f>
        <v>0</v>
      </c>
      <c r="N15" s="25"/>
      <c r="O15" s="12"/>
      <c r="P15" s="55"/>
      <c r="Q15" s="29">
        <f>'Reisekosten Inland (NR)'!R15</f>
        <v>0</v>
      </c>
      <c r="R15" s="252"/>
      <c r="S15" s="249">
        <f>'Reisekosten Inland (NR)'!Y15</f>
        <v>0</v>
      </c>
      <c r="T15" s="25"/>
      <c r="U15" s="12"/>
      <c r="V15" s="235"/>
      <c r="W15" s="232">
        <f>'Reisekosten Inland (NR)'!AF15</f>
        <v>0</v>
      </c>
      <c r="X15" s="34"/>
      <c r="Y15" s="66">
        <f>'Reisekosten Inland (NR)'!AH15</f>
        <v>0</v>
      </c>
    </row>
    <row r="16" spans="1:25" ht="24" customHeight="1" thickBot="1" x14ac:dyDescent="0.25">
      <c r="A16" s="173" t="s">
        <v>3</v>
      </c>
      <c r="B16" s="133"/>
      <c r="C16" s="133"/>
      <c r="D16" s="133"/>
      <c r="E16" s="133"/>
      <c r="F16" s="133"/>
      <c r="G16" s="133"/>
      <c r="H16" s="133"/>
      <c r="I16" s="133"/>
      <c r="J16" s="133"/>
      <c r="K16" s="133"/>
      <c r="L16" s="133"/>
      <c r="M16" s="133"/>
      <c r="N16" s="133"/>
      <c r="O16" s="133"/>
      <c r="P16" s="133"/>
      <c r="Q16" s="133"/>
      <c r="R16" s="133"/>
      <c r="S16" s="133"/>
      <c r="T16" s="133"/>
      <c r="U16" s="133"/>
      <c r="V16" s="133"/>
      <c r="W16" s="135"/>
      <c r="X16" s="136" t="s">
        <v>4</v>
      </c>
      <c r="Y16" s="181">
        <f>SUM(Y10:Y15)</f>
        <v>0</v>
      </c>
    </row>
    <row r="17" spans="1:25" s="139" customFormat="1" ht="33" customHeight="1" x14ac:dyDescent="0.2">
      <c r="A17" s="335" t="s">
        <v>60</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7"/>
    </row>
    <row r="18" spans="1:25" s="105" customFormat="1" ht="23.25" customHeight="1" x14ac:dyDescent="0.2">
      <c r="A18" s="174" t="s">
        <v>321</v>
      </c>
      <c r="B18" s="326" t="s">
        <v>310</v>
      </c>
      <c r="C18" s="326"/>
      <c r="D18" s="326"/>
      <c r="E18" s="326"/>
      <c r="F18" s="326"/>
      <c r="G18" s="326"/>
      <c r="H18" s="326"/>
      <c r="I18" s="326"/>
      <c r="J18" s="326"/>
      <c r="K18" s="326"/>
      <c r="L18" s="326"/>
      <c r="M18" s="326"/>
      <c r="N18" s="326"/>
      <c r="O18" s="326"/>
      <c r="P18" s="326"/>
      <c r="Q18" s="326"/>
      <c r="R18" s="326"/>
      <c r="S18" s="326"/>
      <c r="T18" s="326"/>
      <c r="U18" s="326"/>
      <c r="V18" s="326"/>
      <c r="W18" s="326"/>
      <c r="X18" s="326"/>
      <c r="Y18" s="327"/>
    </row>
    <row r="19" spans="1:25" s="105" customFormat="1" ht="31.5" customHeight="1" x14ac:dyDescent="0.2">
      <c r="A19" s="174" t="s">
        <v>30</v>
      </c>
      <c r="B19" s="326" t="s">
        <v>373</v>
      </c>
      <c r="C19" s="326"/>
      <c r="D19" s="326"/>
      <c r="E19" s="326"/>
      <c r="F19" s="326"/>
      <c r="G19" s="326"/>
      <c r="H19" s="326"/>
      <c r="I19" s="326"/>
      <c r="J19" s="326"/>
      <c r="K19" s="326"/>
      <c r="L19" s="326"/>
      <c r="M19" s="326"/>
      <c r="N19" s="326"/>
      <c r="O19" s="326"/>
      <c r="P19" s="326"/>
      <c r="Q19" s="326"/>
      <c r="R19" s="326"/>
      <c r="S19" s="326"/>
      <c r="T19" s="326"/>
      <c r="U19" s="326"/>
      <c r="V19" s="326"/>
      <c r="W19" s="326"/>
      <c r="X19" s="326"/>
      <c r="Y19" s="327"/>
    </row>
    <row r="20" spans="1:25" s="105" customFormat="1" ht="23.25" customHeight="1" x14ac:dyDescent="0.2">
      <c r="A20" s="174" t="s">
        <v>49</v>
      </c>
      <c r="B20" s="326" t="s">
        <v>43</v>
      </c>
      <c r="C20" s="326"/>
      <c r="D20" s="326"/>
      <c r="E20" s="326"/>
      <c r="F20" s="326"/>
      <c r="G20" s="326"/>
      <c r="H20" s="326"/>
      <c r="I20" s="326"/>
      <c r="J20" s="326"/>
      <c r="K20" s="326"/>
      <c r="L20" s="326"/>
      <c r="M20" s="326"/>
      <c r="N20" s="326"/>
      <c r="O20" s="326"/>
      <c r="P20" s="326"/>
      <c r="Q20" s="326"/>
      <c r="R20" s="326"/>
      <c r="S20" s="326"/>
      <c r="T20" s="326"/>
      <c r="U20" s="326"/>
      <c r="V20" s="326"/>
      <c r="W20" s="326"/>
      <c r="X20" s="326"/>
      <c r="Y20" s="327"/>
    </row>
    <row r="21" spans="1:25" s="105" customFormat="1" ht="30.75" customHeight="1" x14ac:dyDescent="0.2">
      <c r="A21" s="174" t="s">
        <v>61</v>
      </c>
      <c r="B21" s="346" t="s">
        <v>381</v>
      </c>
      <c r="C21" s="346"/>
      <c r="D21" s="346"/>
      <c r="E21" s="346"/>
      <c r="F21" s="346"/>
      <c r="G21" s="346"/>
      <c r="H21" s="346"/>
      <c r="I21" s="346"/>
      <c r="J21" s="346"/>
      <c r="K21" s="346"/>
      <c r="L21" s="346"/>
      <c r="M21" s="346"/>
      <c r="N21" s="346"/>
      <c r="O21" s="346"/>
      <c r="P21" s="346"/>
      <c r="Q21" s="346"/>
      <c r="R21" s="346"/>
      <c r="S21" s="346"/>
      <c r="T21" s="346"/>
      <c r="U21" s="346"/>
      <c r="V21" s="346"/>
      <c r="W21" s="346"/>
      <c r="X21" s="346"/>
      <c r="Y21" s="347"/>
    </row>
    <row r="22" spans="1:25" s="105" customFormat="1" ht="31.5" customHeight="1" x14ac:dyDescent="0.2">
      <c r="A22" s="174" t="s">
        <v>300</v>
      </c>
      <c r="B22" s="326" t="s">
        <v>307</v>
      </c>
      <c r="C22" s="326"/>
      <c r="D22" s="326"/>
      <c r="E22" s="326"/>
      <c r="F22" s="326"/>
      <c r="G22" s="326"/>
      <c r="H22" s="326"/>
      <c r="I22" s="326"/>
      <c r="J22" s="326"/>
      <c r="K22" s="326"/>
      <c r="L22" s="326"/>
      <c r="M22" s="326"/>
      <c r="N22" s="326"/>
      <c r="O22" s="326"/>
      <c r="P22" s="326"/>
      <c r="Q22" s="326"/>
      <c r="R22" s="326"/>
      <c r="S22" s="326"/>
      <c r="T22" s="326"/>
      <c r="U22" s="326"/>
      <c r="V22" s="326"/>
      <c r="W22" s="326"/>
      <c r="X22" s="326"/>
      <c r="Y22" s="327"/>
    </row>
    <row r="23" spans="1:25" s="141" customFormat="1" ht="25.5" customHeight="1" x14ac:dyDescent="0.2">
      <c r="A23" s="174" t="s">
        <v>299</v>
      </c>
      <c r="B23" s="326" t="s">
        <v>376</v>
      </c>
      <c r="C23" s="326"/>
      <c r="D23" s="326"/>
      <c r="E23" s="326"/>
      <c r="F23" s="326"/>
      <c r="G23" s="326"/>
      <c r="H23" s="326"/>
      <c r="I23" s="326"/>
      <c r="J23" s="326"/>
      <c r="K23" s="326"/>
      <c r="L23" s="326"/>
      <c r="M23" s="326"/>
      <c r="N23" s="326"/>
      <c r="O23" s="326"/>
      <c r="P23" s="326"/>
      <c r="Q23" s="326"/>
      <c r="R23" s="326"/>
      <c r="S23" s="326"/>
      <c r="T23" s="326"/>
      <c r="U23" s="326"/>
      <c r="V23" s="326"/>
      <c r="W23" s="326"/>
      <c r="X23" s="326"/>
      <c r="Y23" s="327"/>
    </row>
    <row r="24" spans="1:25" ht="16.5" customHeight="1" x14ac:dyDescent="0.2">
      <c r="A24" s="362" t="s">
        <v>57</v>
      </c>
      <c r="B24" s="363"/>
      <c r="C24" s="363"/>
      <c r="D24" s="363"/>
      <c r="E24" s="363"/>
      <c r="F24" s="363"/>
      <c r="G24" s="143"/>
      <c r="H24" s="143"/>
      <c r="I24" s="84"/>
      <c r="J24" s="84"/>
      <c r="K24" s="84"/>
      <c r="L24" s="84"/>
      <c r="M24" s="84"/>
      <c r="N24" s="84"/>
      <c r="O24" s="84"/>
      <c r="P24" s="84"/>
      <c r="Q24" s="84"/>
      <c r="R24" s="144"/>
      <c r="S24" s="144"/>
      <c r="T24" s="144"/>
      <c r="U24" s="144"/>
      <c r="V24" s="144"/>
      <c r="W24" s="144"/>
      <c r="X24" s="144"/>
      <c r="Y24" s="175"/>
    </row>
    <row r="25" spans="1:25" ht="16.5" customHeight="1" x14ac:dyDescent="0.2">
      <c r="A25" s="364"/>
      <c r="B25" s="365"/>
      <c r="C25" s="365"/>
      <c r="D25" s="365"/>
      <c r="E25" s="365"/>
      <c r="F25" s="365"/>
      <c r="G25" s="359"/>
      <c r="H25" s="359"/>
      <c r="I25" s="142"/>
      <c r="J25" s="145"/>
      <c r="K25" s="145"/>
      <c r="L25" s="145"/>
      <c r="M25" s="146"/>
      <c r="N25" s="146"/>
      <c r="O25" s="146"/>
      <c r="P25" s="146"/>
      <c r="Q25" s="146"/>
      <c r="R25" s="133"/>
      <c r="S25" s="142"/>
      <c r="T25" s="142"/>
      <c r="U25" s="142"/>
      <c r="V25" s="142"/>
      <c r="W25" s="142"/>
      <c r="X25" s="142"/>
      <c r="Y25" s="176"/>
    </row>
    <row r="26" spans="1:25" ht="16.5" customHeight="1" x14ac:dyDescent="0.2">
      <c r="A26" s="147"/>
      <c r="B26" s="148"/>
      <c r="C26" s="148"/>
      <c r="D26" s="148"/>
      <c r="E26" s="148"/>
      <c r="F26" s="148"/>
      <c r="G26" s="149" t="s">
        <v>5</v>
      </c>
      <c r="H26" s="148"/>
      <c r="I26" s="150"/>
      <c r="J26" s="150"/>
      <c r="K26" s="150"/>
      <c r="L26" s="150"/>
      <c r="M26" s="150"/>
      <c r="N26" s="150"/>
      <c r="O26" s="150"/>
      <c r="P26" s="150"/>
      <c r="Q26" s="150"/>
      <c r="R26" s="151"/>
      <c r="S26" s="150"/>
      <c r="T26" s="150"/>
      <c r="U26" s="150"/>
      <c r="V26" s="150"/>
      <c r="W26" s="150"/>
      <c r="X26" s="150"/>
      <c r="Y26" s="177"/>
    </row>
    <row r="27" spans="1:25" ht="18" customHeight="1" x14ac:dyDescent="0.2">
      <c r="A27" s="152" t="s">
        <v>6</v>
      </c>
      <c r="B27" s="153"/>
      <c r="C27" s="154"/>
      <c r="D27" s="144"/>
      <c r="E27" s="144"/>
      <c r="F27" s="154"/>
      <c r="G27" s="154"/>
      <c r="H27" s="155"/>
      <c r="I27" s="152" t="s">
        <v>7</v>
      </c>
      <c r="J27" s="153"/>
      <c r="K27" s="153"/>
      <c r="L27" s="156"/>
      <c r="M27" s="362" t="s">
        <v>46</v>
      </c>
      <c r="N27" s="363"/>
      <c r="O27" s="363"/>
      <c r="P27" s="363"/>
      <c r="Q27" s="84"/>
      <c r="R27" s="153"/>
      <c r="S27" s="356"/>
      <c r="T27" s="356"/>
      <c r="U27" s="178"/>
      <c r="V27" s="153"/>
      <c r="W27" s="153"/>
      <c r="X27" s="153"/>
      <c r="Y27" s="156"/>
    </row>
    <row r="28" spans="1:25" x14ac:dyDescent="0.2">
      <c r="A28" s="157"/>
      <c r="B28" s="133"/>
      <c r="C28" s="133"/>
      <c r="D28" s="133"/>
      <c r="E28" s="133"/>
      <c r="F28" s="133"/>
      <c r="G28" s="133"/>
      <c r="H28" s="1"/>
      <c r="I28" s="157"/>
      <c r="J28" s="133"/>
      <c r="K28" s="133"/>
      <c r="L28" s="158"/>
      <c r="M28" s="364"/>
      <c r="N28" s="365"/>
      <c r="O28" s="365"/>
      <c r="P28" s="365"/>
      <c r="Q28" s="354"/>
      <c r="R28" s="355"/>
      <c r="S28" s="159" t="s">
        <v>47</v>
      </c>
      <c r="T28" s="142"/>
      <c r="U28" s="179"/>
      <c r="V28" s="133"/>
      <c r="W28" s="133"/>
      <c r="X28" s="133"/>
      <c r="Y28" s="158"/>
    </row>
    <row r="29" spans="1:25" ht="15" x14ac:dyDescent="0.25">
      <c r="A29" s="357" t="s">
        <v>45</v>
      </c>
      <c r="B29" s="358"/>
      <c r="C29" s="358"/>
      <c r="D29" s="358"/>
      <c r="E29" s="358"/>
      <c r="F29" s="358"/>
      <c r="G29" s="197"/>
      <c r="H29" s="1"/>
      <c r="I29" s="160"/>
      <c r="J29" s="182" t="s">
        <v>15</v>
      </c>
      <c r="K29" s="182">
        <f>Y16</f>
        <v>0</v>
      </c>
      <c r="L29" s="2"/>
      <c r="M29" s="161"/>
      <c r="N29" s="142"/>
      <c r="O29" s="133"/>
      <c r="P29" s="133"/>
      <c r="Q29" s="133"/>
      <c r="R29" s="133"/>
      <c r="S29" s="133"/>
      <c r="T29" s="359"/>
      <c r="U29" s="359"/>
      <c r="V29" s="359"/>
      <c r="W29" s="359"/>
      <c r="X29" s="359"/>
      <c r="Y29" s="360"/>
    </row>
    <row r="30" spans="1:25" ht="15" x14ac:dyDescent="0.25">
      <c r="A30" s="162"/>
      <c r="B30" s="5"/>
      <c r="C30" s="361"/>
      <c r="D30" s="361"/>
      <c r="E30" s="4"/>
      <c r="F30" s="4"/>
      <c r="G30" s="4"/>
      <c r="H30" s="3"/>
      <c r="I30" s="147"/>
      <c r="J30" s="148"/>
      <c r="K30" s="148"/>
      <c r="L30" s="163"/>
      <c r="M30" s="147"/>
      <c r="N30" s="148"/>
      <c r="O30" s="148"/>
      <c r="P30" s="148"/>
      <c r="Q30" s="148"/>
      <c r="R30" s="148"/>
      <c r="S30" s="150"/>
      <c r="T30" s="149" t="s">
        <v>14</v>
      </c>
      <c r="U30" s="151"/>
      <c r="V30" s="151"/>
      <c r="W30" s="151"/>
      <c r="X30" s="180"/>
      <c r="Y30" s="163"/>
    </row>
  </sheetData>
  <sheetProtection password="95AC" sheet="1"/>
  <mergeCells count="41">
    <mergeCell ref="A29:F29"/>
    <mergeCell ref="T29:Y29"/>
    <mergeCell ref="G25:H25"/>
    <mergeCell ref="B23:Y23"/>
    <mergeCell ref="C30:D30"/>
    <mergeCell ref="M27:P28"/>
    <mergeCell ref="A24:F25"/>
    <mergeCell ref="B21:Y21"/>
    <mergeCell ref="B22:Y22"/>
    <mergeCell ref="I8:I9"/>
    <mergeCell ref="X8:X9"/>
    <mergeCell ref="Y8:Y9"/>
    <mergeCell ref="Q28:R28"/>
    <mergeCell ref="S27:T27"/>
    <mergeCell ref="B19:Y19"/>
    <mergeCell ref="B20:Y20"/>
    <mergeCell ref="Q8:Q9"/>
    <mergeCell ref="A8:A9"/>
    <mergeCell ref="T8:V8"/>
    <mergeCell ref="R7:W7"/>
    <mergeCell ref="N5:Y5"/>
    <mergeCell ref="J8:J9"/>
    <mergeCell ref="N8:O8"/>
    <mergeCell ref="E8:E9"/>
    <mergeCell ref="P8:P9"/>
    <mergeCell ref="B18:Y18"/>
    <mergeCell ref="K8:M8"/>
    <mergeCell ref="K3:M3"/>
    <mergeCell ref="B5:J5"/>
    <mergeCell ref="R8:R9"/>
    <mergeCell ref="S8:S9"/>
    <mergeCell ref="B8:D8"/>
    <mergeCell ref="B3:J3"/>
    <mergeCell ref="A17:Y17"/>
    <mergeCell ref="N4:Y4"/>
    <mergeCell ref="N3:Y3"/>
    <mergeCell ref="B4:J4"/>
    <mergeCell ref="K4:M4"/>
    <mergeCell ref="N7:Q7"/>
    <mergeCell ref="W8:W9"/>
    <mergeCell ref="K5:M5"/>
  </mergeCells>
  <conditionalFormatting sqref="P10">
    <cfRule type="expression" priority="7" stopIfTrue="1">
      <formula>IF(O10=x,"0",P10)</formula>
    </cfRule>
  </conditionalFormatting>
  <conditionalFormatting sqref="L10">
    <cfRule type="cellIs" dxfId="8" priority="6" stopIfTrue="1" operator="greaterThan">
      <formula>0.3</formula>
    </cfRule>
  </conditionalFormatting>
  <conditionalFormatting sqref="L11">
    <cfRule type="cellIs" dxfId="7" priority="5" stopIfTrue="1" operator="greaterThan">
      <formula>0.3</formula>
    </cfRule>
  </conditionalFormatting>
  <conditionalFormatting sqref="L12">
    <cfRule type="cellIs" dxfId="6" priority="4" stopIfTrue="1" operator="greaterThan">
      <formula>0.3</formula>
    </cfRule>
  </conditionalFormatting>
  <conditionalFormatting sqref="L13">
    <cfRule type="cellIs" dxfId="5" priority="3" stopIfTrue="1" operator="greaterThan">
      <formula>0.3</formula>
    </cfRule>
  </conditionalFormatting>
  <conditionalFormatting sqref="L14">
    <cfRule type="cellIs" dxfId="4" priority="2" stopIfTrue="1" operator="greaterThan">
      <formula>0.3</formula>
    </cfRule>
  </conditionalFormatting>
  <conditionalFormatting sqref="L15">
    <cfRule type="cellIs" dxfId="3" priority="1" stopIfTrue="1" operator="greaterThan">
      <formula>0.3</formula>
    </cfRule>
  </conditionalFormatting>
  <dataValidations count="2">
    <dataValidation type="list" allowBlank="1" showInputMessage="1" showErrorMessage="1" sqref="E10:E15">
      <formula1>Tage</formula1>
    </dataValidation>
    <dataValidation type="list" allowBlank="1" showInputMessage="1" showErrorMessage="1" sqref="T10:V15">
      <formula1>Essen</formula1>
    </dataValidation>
  </dataValidations>
  <printOptions horizontalCentered="1"/>
  <pageMargins left="0" right="0" top="0.78740157480314965" bottom="0.98425196850393704" header="0.51181102362204722" footer="0.51181102362204722"/>
  <pageSetup paperSize="9" scale="56" orientation="landscape" cellComments="asDisplayed" r:id="rId1"/>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H109"/>
  <sheetViews>
    <sheetView showGridLines="0" topLeftCell="J7" zoomScale="110" zoomScaleNormal="110" zoomScaleSheetLayoutView="100" workbookViewId="0">
      <selection activeCell="Y15" sqref="Y15"/>
    </sheetView>
  </sheetViews>
  <sheetFormatPr baseColWidth="10" defaultRowHeight="12.75" outlineLevelCol="1" x14ac:dyDescent="0.2"/>
  <cols>
    <col min="1" max="1" width="10" style="72" customWidth="1"/>
    <col min="2" max="3" width="8.140625" style="72" bestFit="1" customWidth="1"/>
    <col min="4" max="5" width="5.7109375" style="72" customWidth="1"/>
    <col min="6" max="7" width="12.7109375" style="72" customWidth="1"/>
    <col min="8" max="8" width="32.85546875" style="72" customWidth="1"/>
    <col min="9" max="9" width="7.28515625" style="72" customWidth="1"/>
    <col min="10" max="10" width="10.28515625" style="72" customWidth="1"/>
    <col min="11" max="11" width="9.140625" style="72" customWidth="1"/>
    <col min="12" max="12" width="6.140625" style="72" customWidth="1"/>
    <col min="13" max="13" width="8.7109375" style="72" customWidth="1"/>
    <col min="14" max="14" width="5.7109375" style="72" customWidth="1"/>
    <col min="15" max="15" width="7" style="72" hidden="1" customWidth="1" outlineLevel="1"/>
    <col min="16" max="16" width="8.5703125" style="72" customWidth="1" collapsed="1"/>
    <col min="17" max="18" width="9.7109375" style="72" customWidth="1"/>
    <col min="19" max="19" width="8.85546875" style="72" customWidth="1"/>
    <col min="20" max="20" width="5.42578125" style="72" hidden="1" customWidth="1" outlineLevel="1"/>
    <col min="21" max="23" width="6.85546875" style="184" hidden="1" customWidth="1" outlineLevel="1"/>
    <col min="24" max="24" width="6.140625" style="72" hidden="1" customWidth="1" outlineLevel="1"/>
    <col min="25" max="25" width="8.42578125" style="72" customWidth="1" collapsed="1"/>
    <col min="26" max="28" width="5.7109375" style="72" customWidth="1"/>
    <col min="29" max="29" width="5.28515625" style="72" hidden="1" customWidth="1" outlineLevel="1"/>
    <col min="30" max="31" width="6.140625" style="72" hidden="1" customWidth="1" outlineLevel="1"/>
    <col min="32" max="32" width="8.28515625" style="72" bestFit="1" customWidth="1" collapsed="1"/>
    <col min="33" max="33" width="10" style="72" bestFit="1" customWidth="1"/>
    <col min="34" max="34" width="10.28515625" style="72" bestFit="1" customWidth="1"/>
    <col min="35" max="16384" width="11.42578125" style="72"/>
  </cols>
  <sheetData>
    <row r="1" spans="1:34" ht="23.25" customHeight="1" x14ac:dyDescent="0.2"/>
    <row r="2" spans="1:34" ht="27" x14ac:dyDescent="0.2">
      <c r="A2" s="73" t="s">
        <v>32</v>
      </c>
      <c r="F2" s="74"/>
      <c r="G2" s="74"/>
      <c r="H2" s="75"/>
      <c r="I2" s="75"/>
      <c r="J2" s="75"/>
      <c r="K2" s="75"/>
      <c r="L2" s="75"/>
      <c r="Z2" s="75"/>
      <c r="AA2" s="75"/>
      <c r="AB2" s="75"/>
      <c r="AC2" s="75"/>
      <c r="AD2" s="75"/>
      <c r="AE2" s="75"/>
      <c r="AF2" s="75"/>
      <c r="AG2" s="75"/>
      <c r="AH2" s="75"/>
    </row>
    <row r="3" spans="1:34" x14ac:dyDescent="0.2">
      <c r="A3" s="76" t="s">
        <v>8</v>
      </c>
      <c r="B3" s="373">
        <f>'Reisekosten Inland'!B3</f>
        <v>0</v>
      </c>
      <c r="C3" s="373"/>
      <c r="D3" s="373"/>
      <c r="E3" s="373"/>
      <c r="F3" s="373"/>
      <c r="G3" s="373"/>
      <c r="H3" s="373"/>
      <c r="I3" s="373"/>
      <c r="J3" s="374"/>
      <c r="K3" s="366" t="s">
        <v>16</v>
      </c>
      <c r="L3" s="367"/>
      <c r="M3" s="367"/>
      <c r="N3" s="368">
        <f>'Reisekosten Inland'!N3</f>
        <v>0</v>
      </c>
      <c r="O3" s="368"/>
      <c r="P3" s="368"/>
      <c r="Q3" s="368"/>
      <c r="R3" s="368"/>
      <c r="S3" s="368"/>
      <c r="T3" s="368"/>
      <c r="U3" s="368"/>
      <c r="V3" s="368"/>
      <c r="W3" s="368"/>
      <c r="X3" s="368"/>
      <c r="Y3" s="368"/>
      <c r="Z3" s="368"/>
      <c r="AA3" s="368"/>
      <c r="AB3" s="368"/>
      <c r="AC3" s="368"/>
      <c r="AD3" s="368"/>
      <c r="AE3" s="368"/>
      <c r="AF3" s="368"/>
      <c r="AG3" s="368"/>
      <c r="AH3" s="368"/>
    </row>
    <row r="4" spans="1:34" x14ac:dyDescent="0.2">
      <c r="A4" s="78" t="s">
        <v>9</v>
      </c>
      <c r="B4" s="373">
        <f>'Reisekosten Inland'!B4</f>
        <v>0</v>
      </c>
      <c r="C4" s="373"/>
      <c r="D4" s="373"/>
      <c r="E4" s="373"/>
      <c r="F4" s="373"/>
      <c r="G4" s="373"/>
      <c r="H4" s="373"/>
      <c r="I4" s="373"/>
      <c r="J4" s="374"/>
      <c r="K4" s="366" t="s">
        <v>59</v>
      </c>
      <c r="L4" s="367"/>
      <c r="M4" s="367"/>
      <c r="N4" s="368">
        <f>'Reisekosten Inland'!N4</f>
        <v>0</v>
      </c>
      <c r="O4" s="368"/>
      <c r="P4" s="368"/>
      <c r="Q4" s="368"/>
      <c r="R4" s="368"/>
      <c r="S4" s="368"/>
      <c r="T4" s="368"/>
      <c r="U4" s="368"/>
      <c r="V4" s="368"/>
      <c r="W4" s="368"/>
      <c r="X4" s="368"/>
      <c r="Y4" s="368"/>
      <c r="Z4" s="368"/>
      <c r="AA4" s="368"/>
      <c r="AB4" s="368"/>
      <c r="AC4" s="368"/>
      <c r="AD4" s="368"/>
      <c r="AE4" s="368"/>
      <c r="AF4" s="368"/>
      <c r="AG4" s="368"/>
      <c r="AH4" s="368"/>
    </row>
    <row r="5" spans="1:34" x14ac:dyDescent="0.2">
      <c r="A5" s="79" t="s">
        <v>38</v>
      </c>
      <c r="B5" s="80"/>
      <c r="C5" s="80"/>
      <c r="D5" s="80"/>
      <c r="E5" s="80"/>
      <c r="F5" s="80"/>
      <c r="G5" s="373">
        <f>'Reisekosten Inland'!G5</f>
        <v>0</v>
      </c>
      <c r="H5" s="373"/>
      <c r="I5" s="373"/>
      <c r="J5" s="373"/>
      <c r="K5" s="373"/>
      <c r="L5" s="373"/>
      <c r="M5" s="373"/>
      <c r="N5" s="374"/>
      <c r="O5" s="82"/>
      <c r="P5" s="82"/>
      <c r="Q5" s="82"/>
      <c r="R5" s="82"/>
      <c r="S5" s="82"/>
      <c r="T5" s="82"/>
      <c r="U5" s="82"/>
      <c r="V5" s="82"/>
      <c r="W5" s="82"/>
      <c r="X5" s="82"/>
      <c r="Y5" s="82"/>
      <c r="Z5" s="82"/>
      <c r="AA5" s="82"/>
      <c r="AB5" s="82"/>
      <c r="AC5" s="82"/>
      <c r="AD5" s="82"/>
      <c r="AE5" s="82"/>
      <c r="AF5" s="82"/>
      <c r="AG5" s="82"/>
      <c r="AH5" s="166"/>
    </row>
    <row r="6" spans="1:34" s="168" customFormat="1" ht="18.75" customHeight="1" thickBot="1" x14ac:dyDescent="0.25">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c r="U6" s="86"/>
      <c r="V6" s="86"/>
      <c r="W6" s="86"/>
      <c r="X6" s="86"/>
      <c r="Y6" s="86">
        <v>18</v>
      </c>
      <c r="Z6" s="86">
        <v>19</v>
      </c>
      <c r="AA6" s="86">
        <v>20</v>
      </c>
      <c r="AB6" s="86">
        <v>21</v>
      </c>
      <c r="AC6" s="86"/>
      <c r="AD6" s="86"/>
      <c r="AE6" s="86"/>
      <c r="AF6" s="86">
        <v>22</v>
      </c>
      <c r="AG6" s="86">
        <v>23</v>
      </c>
      <c r="AH6" s="167">
        <v>23</v>
      </c>
    </row>
    <row r="7" spans="1:34" ht="13.5" thickBot="1" x14ac:dyDescent="0.25">
      <c r="A7" s="89" t="s">
        <v>0</v>
      </c>
      <c r="B7" s="90"/>
      <c r="C7" s="90"/>
      <c r="D7" s="90"/>
      <c r="E7" s="90"/>
      <c r="F7" s="90"/>
      <c r="G7" s="90"/>
      <c r="H7" s="91"/>
      <c r="I7" s="89" t="s">
        <v>1</v>
      </c>
      <c r="J7" s="92"/>
      <c r="K7" s="92"/>
      <c r="L7" s="92"/>
      <c r="M7" s="93"/>
      <c r="N7" s="321" t="s">
        <v>35</v>
      </c>
      <c r="O7" s="322"/>
      <c r="P7" s="322"/>
      <c r="Q7" s="322"/>
      <c r="R7" s="323"/>
      <c r="S7" s="321" t="s">
        <v>34</v>
      </c>
      <c r="T7" s="322"/>
      <c r="U7" s="322"/>
      <c r="V7" s="322"/>
      <c r="W7" s="322"/>
      <c r="X7" s="322"/>
      <c r="Y7" s="322"/>
      <c r="Z7" s="322"/>
      <c r="AA7" s="322"/>
      <c r="AB7" s="322"/>
      <c r="AC7" s="322"/>
      <c r="AD7" s="322"/>
      <c r="AE7" s="322"/>
      <c r="AF7" s="323"/>
      <c r="AG7" s="97"/>
      <c r="AH7" s="98" t="s">
        <v>2</v>
      </c>
    </row>
    <row r="8" spans="1:34" s="169" customFormat="1" ht="48.75" customHeight="1" x14ac:dyDescent="0.2">
      <c r="A8" s="331" t="s">
        <v>50</v>
      </c>
      <c r="B8" s="333" t="s">
        <v>51</v>
      </c>
      <c r="C8" s="334"/>
      <c r="D8" s="334"/>
      <c r="E8" s="379"/>
      <c r="F8" s="99"/>
      <c r="G8" s="99"/>
      <c r="H8" s="100"/>
      <c r="I8" s="348" t="s">
        <v>37</v>
      </c>
      <c r="J8" s="338" t="s">
        <v>27</v>
      </c>
      <c r="K8" s="378" t="s">
        <v>26</v>
      </c>
      <c r="L8" s="334"/>
      <c r="M8" s="369"/>
      <c r="N8" s="331" t="s">
        <v>40</v>
      </c>
      <c r="O8" s="375" t="s">
        <v>40</v>
      </c>
      <c r="P8" s="344" t="s">
        <v>33</v>
      </c>
      <c r="Q8" s="344" t="s">
        <v>44</v>
      </c>
      <c r="R8" s="324" t="s">
        <v>41</v>
      </c>
      <c r="S8" s="386" t="s">
        <v>28</v>
      </c>
      <c r="T8" s="191"/>
      <c r="U8" s="191"/>
      <c r="V8" s="191"/>
      <c r="W8" s="191"/>
      <c r="X8" s="191"/>
      <c r="Y8" s="388" t="s">
        <v>54</v>
      </c>
      <c r="Z8" s="334" t="s">
        <v>25</v>
      </c>
      <c r="AA8" s="334"/>
      <c r="AB8" s="369"/>
      <c r="AC8" s="370" t="s">
        <v>22</v>
      </c>
      <c r="AD8" s="375" t="s">
        <v>23</v>
      </c>
      <c r="AE8" s="381" t="s">
        <v>24</v>
      </c>
      <c r="AF8" s="383" t="s">
        <v>17</v>
      </c>
      <c r="AG8" s="350" t="s">
        <v>48</v>
      </c>
      <c r="AH8" s="352" t="s">
        <v>42</v>
      </c>
    </row>
    <row r="9" spans="1:34" ht="70.5" customHeight="1" thickBot="1" x14ac:dyDescent="0.25">
      <c r="A9" s="332"/>
      <c r="B9" s="107" t="s">
        <v>52</v>
      </c>
      <c r="C9" s="107" t="s">
        <v>53</v>
      </c>
      <c r="D9" s="254" t="s">
        <v>13</v>
      </c>
      <c r="E9" s="380"/>
      <c r="F9" s="114" t="s">
        <v>11</v>
      </c>
      <c r="G9" s="110" t="s">
        <v>12</v>
      </c>
      <c r="H9" s="111" t="s">
        <v>18</v>
      </c>
      <c r="I9" s="349"/>
      <c r="J9" s="377"/>
      <c r="K9" s="216" t="s">
        <v>10</v>
      </c>
      <c r="L9" s="217" t="s">
        <v>29</v>
      </c>
      <c r="M9" s="170" t="s">
        <v>36</v>
      </c>
      <c r="N9" s="332"/>
      <c r="O9" s="385" t="s">
        <v>39</v>
      </c>
      <c r="P9" s="345"/>
      <c r="Q9" s="345"/>
      <c r="R9" s="390"/>
      <c r="S9" s="387"/>
      <c r="T9" s="200" t="s">
        <v>19</v>
      </c>
      <c r="U9" s="199" t="s">
        <v>323</v>
      </c>
      <c r="V9" s="199" t="s">
        <v>324</v>
      </c>
      <c r="W9" s="199" t="s">
        <v>322</v>
      </c>
      <c r="X9" s="218" t="s">
        <v>20</v>
      </c>
      <c r="Y9" s="389"/>
      <c r="Z9" s="113" t="s">
        <v>22</v>
      </c>
      <c r="AA9" s="115" t="s">
        <v>23</v>
      </c>
      <c r="AB9" s="112" t="s">
        <v>24</v>
      </c>
      <c r="AC9" s="371"/>
      <c r="AD9" s="376"/>
      <c r="AE9" s="382"/>
      <c r="AF9" s="384"/>
      <c r="AG9" s="372"/>
      <c r="AH9" s="353"/>
    </row>
    <row r="10" spans="1:34" ht="27.95" customHeight="1" thickBot="1" x14ac:dyDescent="0.25">
      <c r="A10" s="116">
        <f>'Reisekosten Inland'!A10</f>
        <v>0</v>
      </c>
      <c r="B10" s="117">
        <f>'Reisekosten Inland'!B10</f>
        <v>0</v>
      </c>
      <c r="C10" s="117">
        <f>'Reisekosten Inland'!C10</f>
        <v>0</v>
      </c>
      <c r="D10" s="259">
        <f t="shared" ref="D10:D15" si="0">C10-B10</f>
        <v>0</v>
      </c>
      <c r="E10" s="260">
        <f>'Reisekosten Inland'!E10</f>
        <v>0</v>
      </c>
      <c r="F10" s="258">
        <f>'Reisekosten Inland'!F10</f>
        <v>0</v>
      </c>
      <c r="G10" s="219">
        <f>'Reisekosten Inland'!G10</f>
        <v>0</v>
      </c>
      <c r="H10" s="220">
        <f>'Reisekosten Inland'!H10</f>
        <v>0</v>
      </c>
      <c r="I10" s="171">
        <f>'Reisekosten Inland'!I10</f>
        <v>0</v>
      </c>
      <c r="J10" s="221">
        <f>'Reisekosten Inland'!J10</f>
        <v>0</v>
      </c>
      <c r="K10" s="222">
        <f>'Reisekosten Inland'!K10</f>
        <v>0</v>
      </c>
      <c r="L10" s="223">
        <f>'Reisekosten Inland'!L10</f>
        <v>0</v>
      </c>
      <c r="M10" s="26">
        <f t="shared" ref="M10:M15" si="1">IF(L10&gt;0.3,0.3*K10,L10*K10)</f>
        <v>0</v>
      </c>
      <c r="N10" s="120">
        <f>'Reisekosten Inland'!N10</f>
        <v>0</v>
      </c>
      <c r="O10" s="203">
        <f t="shared" ref="O10:O15" si="2">IF(N10="x",20,0)</f>
        <v>0</v>
      </c>
      <c r="P10" s="122">
        <f>'Reisekosten Inland'!O10</f>
        <v>0</v>
      </c>
      <c r="Q10" s="221">
        <f>'Reisekosten Inland'!P10</f>
        <v>0</v>
      </c>
      <c r="R10" s="39">
        <f t="shared" ref="R10:R15" si="3">IF(P10="x",0,IF(Q10&gt;0,Q10,O10))</f>
        <v>0</v>
      </c>
      <c r="S10" s="120">
        <f>'Reisekosten Inland'!R10</f>
        <v>0</v>
      </c>
      <c r="T10" s="204">
        <f t="shared" ref="T10:T15" si="4">D10*24</f>
        <v>0</v>
      </c>
      <c r="U10" s="205" t="b">
        <f t="shared" ref="U10:U15" si="5">AND(T10=24)</f>
        <v>0</v>
      </c>
      <c r="V10" s="205" t="b">
        <f t="shared" ref="V10:V15" si="6">AND(T10&gt;8)</f>
        <v>0</v>
      </c>
      <c r="W10" s="205" t="b">
        <f t="shared" ref="W10:W15" si="7">OR(E10="AN",E10="AB")</f>
        <v>0</v>
      </c>
      <c r="X10" s="206">
        <v>28</v>
      </c>
      <c r="Y10" s="28">
        <f t="shared" ref="Y10:Y15" si="8">IF(S10="x",(IF(AND(A11-A10=1,T10&lt;=8,T11&lt;=8,T10+T11&gt;=8,E10="E",E11="E",T11&lt;=T10,C10=1,B11=0),14,IF(U10=TRUE,X10,IF(V10=TRUE,14,IF(W10=TRUE,14,0)))))*0.5,IF(AND(A11-A10=1,T10&lt;=8,T11&lt;=8,T10+T11&gt;=8,E10="E",E11="E",T11&lt;=T10,C10=1,B11=0),14,IF(U10=TRUE,X10,IF(V10=TRUE,14,IF(W10=TRUE,14,0)))))</f>
        <v>0</v>
      </c>
      <c r="Z10" s="120">
        <f>'Reisekosten Inland'!T10</f>
        <v>0</v>
      </c>
      <c r="AA10" s="120">
        <f>'Reisekosten Inland'!U10</f>
        <v>0</v>
      </c>
      <c r="AB10" s="120">
        <f>'Reisekosten Inland'!V10</f>
        <v>0</v>
      </c>
      <c r="AC10" s="203">
        <f t="shared" ref="AC10:AC15" si="9">IF(Z10=0,0,(ROUND(X10*0.2,2)))</f>
        <v>0</v>
      </c>
      <c r="AD10" s="203">
        <f t="shared" ref="AD10:AD15" si="10">IF(AA10=0,0,(ROUND(X10*0.4,2)))</f>
        <v>0</v>
      </c>
      <c r="AE10" s="224">
        <f t="shared" ref="AE10:AE15" si="11">IF(AB10=0,0,(ROUND(X10*0.4,2)))</f>
        <v>0</v>
      </c>
      <c r="AF10" s="40">
        <f t="shared" ref="AF10:AF15" si="12">IF((AE10+AD10+AC10)&gt;Y10,-Y10,-(AE10+AD10+AC10))</f>
        <v>0</v>
      </c>
      <c r="AG10" s="225">
        <f>'Reisekosten Inland'!X10</f>
        <v>0</v>
      </c>
      <c r="AH10" s="43">
        <f t="shared" ref="AH10:AH15" si="13">J10+M10+R10+Y10+AF10+AG10</f>
        <v>0</v>
      </c>
    </row>
    <row r="11" spans="1:34" ht="27.95" customHeight="1" thickBot="1" x14ac:dyDescent="0.25">
      <c r="A11" s="116">
        <f>'Reisekosten Inland'!A11</f>
        <v>0</v>
      </c>
      <c r="B11" s="117">
        <f>'Reisekosten Inland'!B11</f>
        <v>0</v>
      </c>
      <c r="C11" s="117">
        <f>'Reisekosten Inland'!C11</f>
        <v>0</v>
      </c>
      <c r="D11" s="259">
        <f t="shared" si="0"/>
        <v>0</v>
      </c>
      <c r="E11" s="260">
        <f>'Reisekosten Inland'!E11</f>
        <v>0</v>
      </c>
      <c r="F11" s="258">
        <f>'Reisekosten Inland'!F11</f>
        <v>0</v>
      </c>
      <c r="G11" s="219">
        <f>'Reisekosten Inland'!G11</f>
        <v>0</v>
      </c>
      <c r="H11" s="220">
        <f>'Reisekosten Inland'!H11</f>
        <v>0</v>
      </c>
      <c r="I11" s="171">
        <f>'Reisekosten Inland'!I11</f>
        <v>0</v>
      </c>
      <c r="J11" s="221">
        <f>'Reisekosten Inland'!J11</f>
        <v>0</v>
      </c>
      <c r="K11" s="222">
        <f>'Reisekosten Inland'!K11</f>
        <v>0</v>
      </c>
      <c r="L11" s="223">
        <f>'Reisekosten Inland'!L11</f>
        <v>0</v>
      </c>
      <c r="M11" s="26">
        <f t="shared" si="1"/>
        <v>0</v>
      </c>
      <c r="N11" s="120">
        <f>'Reisekosten Inland'!N11</f>
        <v>0</v>
      </c>
      <c r="O11" s="209">
        <f t="shared" si="2"/>
        <v>0</v>
      </c>
      <c r="P11" s="122">
        <f>'Reisekosten Inland'!O11</f>
        <v>0</v>
      </c>
      <c r="Q11" s="221">
        <f>'Reisekosten Inland'!P11</f>
        <v>0</v>
      </c>
      <c r="R11" s="39">
        <f t="shared" si="3"/>
        <v>0</v>
      </c>
      <c r="S11" s="120">
        <f>'Reisekosten Inland'!R11</f>
        <v>0</v>
      </c>
      <c r="T11" s="204">
        <f t="shared" si="4"/>
        <v>0</v>
      </c>
      <c r="U11" s="205" t="b">
        <f t="shared" si="5"/>
        <v>0</v>
      </c>
      <c r="V11" s="205" t="b">
        <f t="shared" si="6"/>
        <v>0</v>
      </c>
      <c r="W11" s="205" t="b">
        <f t="shared" si="7"/>
        <v>0</v>
      </c>
      <c r="X11" s="206">
        <v>28</v>
      </c>
      <c r="Y11" s="28">
        <f t="shared" si="8"/>
        <v>0</v>
      </c>
      <c r="Z11" s="120">
        <f>'Reisekosten Inland'!T11</f>
        <v>0</v>
      </c>
      <c r="AA11" s="120">
        <f>'Reisekosten Inland'!U11</f>
        <v>0</v>
      </c>
      <c r="AB11" s="120">
        <f>'Reisekosten Inland'!V11</f>
        <v>0</v>
      </c>
      <c r="AC11" s="203">
        <f t="shared" si="9"/>
        <v>0</v>
      </c>
      <c r="AD11" s="203">
        <f t="shared" si="10"/>
        <v>0</v>
      </c>
      <c r="AE11" s="224">
        <f t="shared" si="11"/>
        <v>0</v>
      </c>
      <c r="AF11" s="41">
        <f t="shared" si="12"/>
        <v>0</v>
      </c>
      <c r="AG11" s="225">
        <f>'Reisekosten Inland'!X11</f>
        <v>0</v>
      </c>
      <c r="AH11" s="44">
        <f t="shared" si="13"/>
        <v>0</v>
      </c>
    </row>
    <row r="12" spans="1:34" ht="27.95" customHeight="1" thickBot="1" x14ac:dyDescent="0.25">
      <c r="A12" s="116">
        <f>'Reisekosten Inland'!A12</f>
        <v>0</v>
      </c>
      <c r="B12" s="117">
        <f>'Reisekosten Inland'!B12</f>
        <v>0</v>
      </c>
      <c r="C12" s="117">
        <f>'Reisekosten Inland'!C12</f>
        <v>0</v>
      </c>
      <c r="D12" s="259">
        <f t="shared" si="0"/>
        <v>0</v>
      </c>
      <c r="E12" s="260">
        <f>'Reisekosten Inland'!E12</f>
        <v>0</v>
      </c>
      <c r="F12" s="258">
        <f>'Reisekosten Inland'!F12</f>
        <v>0</v>
      </c>
      <c r="G12" s="219">
        <f>'Reisekosten Inland'!G12</f>
        <v>0</v>
      </c>
      <c r="H12" s="220">
        <f>'Reisekosten Inland'!H12</f>
        <v>0</v>
      </c>
      <c r="I12" s="171">
        <f>'Reisekosten Inland'!I12</f>
        <v>0</v>
      </c>
      <c r="J12" s="221">
        <f>'Reisekosten Inland'!J12</f>
        <v>0</v>
      </c>
      <c r="K12" s="222">
        <f>'Reisekosten Inland'!K12</f>
        <v>0</v>
      </c>
      <c r="L12" s="223">
        <f>'Reisekosten Inland'!L12</f>
        <v>0</v>
      </c>
      <c r="M12" s="26">
        <f t="shared" si="1"/>
        <v>0</v>
      </c>
      <c r="N12" s="120">
        <f>'Reisekosten Inland'!N12</f>
        <v>0</v>
      </c>
      <c r="O12" s="209">
        <f t="shared" si="2"/>
        <v>0</v>
      </c>
      <c r="P12" s="122">
        <f>'Reisekosten Inland'!O12</f>
        <v>0</v>
      </c>
      <c r="Q12" s="221">
        <f>'Reisekosten Inland'!P12</f>
        <v>0</v>
      </c>
      <c r="R12" s="39">
        <f t="shared" si="3"/>
        <v>0</v>
      </c>
      <c r="S12" s="120">
        <f>'Reisekosten Inland'!R12</f>
        <v>0</v>
      </c>
      <c r="T12" s="204">
        <f t="shared" si="4"/>
        <v>0</v>
      </c>
      <c r="U12" s="205" t="b">
        <f t="shared" si="5"/>
        <v>0</v>
      </c>
      <c r="V12" s="205" t="b">
        <f t="shared" si="6"/>
        <v>0</v>
      </c>
      <c r="W12" s="205" t="b">
        <f t="shared" si="7"/>
        <v>0</v>
      </c>
      <c r="X12" s="206">
        <v>28</v>
      </c>
      <c r="Y12" s="28">
        <f t="shared" si="8"/>
        <v>0</v>
      </c>
      <c r="Z12" s="120">
        <f>'Reisekosten Inland'!T12</f>
        <v>0</v>
      </c>
      <c r="AA12" s="120">
        <f>'Reisekosten Inland'!U12</f>
        <v>0</v>
      </c>
      <c r="AB12" s="120">
        <f>'Reisekosten Inland'!V12</f>
        <v>0</v>
      </c>
      <c r="AC12" s="203">
        <f t="shared" si="9"/>
        <v>0</v>
      </c>
      <c r="AD12" s="203">
        <f t="shared" si="10"/>
        <v>0</v>
      </c>
      <c r="AE12" s="224">
        <f t="shared" si="11"/>
        <v>0</v>
      </c>
      <c r="AF12" s="41">
        <f t="shared" si="12"/>
        <v>0</v>
      </c>
      <c r="AG12" s="225">
        <f>'Reisekosten Inland'!X12</f>
        <v>0</v>
      </c>
      <c r="AH12" s="44">
        <f t="shared" si="13"/>
        <v>0</v>
      </c>
    </row>
    <row r="13" spans="1:34" ht="27.95" customHeight="1" thickBot="1" x14ac:dyDescent="0.25">
      <c r="A13" s="116">
        <f>'Reisekosten Inland'!A13</f>
        <v>0</v>
      </c>
      <c r="B13" s="117">
        <f>'Reisekosten Inland'!B13</f>
        <v>0</v>
      </c>
      <c r="C13" s="117">
        <f>'Reisekosten Inland'!C13</f>
        <v>0</v>
      </c>
      <c r="D13" s="259">
        <f t="shared" si="0"/>
        <v>0</v>
      </c>
      <c r="E13" s="260">
        <f>'Reisekosten Inland'!E13</f>
        <v>0</v>
      </c>
      <c r="F13" s="258">
        <f>'Reisekosten Inland'!F13</f>
        <v>0</v>
      </c>
      <c r="G13" s="219">
        <f>'Reisekosten Inland'!G13</f>
        <v>0</v>
      </c>
      <c r="H13" s="220">
        <f>'Reisekosten Inland'!H13</f>
        <v>0</v>
      </c>
      <c r="I13" s="171">
        <f>'Reisekosten Inland'!I13</f>
        <v>0</v>
      </c>
      <c r="J13" s="221">
        <f>'Reisekosten Inland'!J13</f>
        <v>0</v>
      </c>
      <c r="K13" s="222">
        <f>'Reisekosten Inland'!K13</f>
        <v>0</v>
      </c>
      <c r="L13" s="223">
        <f>'Reisekosten Inland'!L13</f>
        <v>0</v>
      </c>
      <c r="M13" s="26">
        <f t="shared" si="1"/>
        <v>0</v>
      </c>
      <c r="N13" s="120">
        <f>'Reisekosten Inland'!N13</f>
        <v>0</v>
      </c>
      <c r="O13" s="209">
        <f t="shared" si="2"/>
        <v>0</v>
      </c>
      <c r="P13" s="122">
        <f>'Reisekosten Inland'!O13</f>
        <v>0</v>
      </c>
      <c r="Q13" s="221">
        <f>'Reisekosten Inland'!P13</f>
        <v>0</v>
      </c>
      <c r="R13" s="39">
        <f t="shared" si="3"/>
        <v>0</v>
      </c>
      <c r="S13" s="120">
        <f>'Reisekosten Inland'!R13</f>
        <v>0</v>
      </c>
      <c r="T13" s="204">
        <f t="shared" si="4"/>
        <v>0</v>
      </c>
      <c r="U13" s="205" t="b">
        <f t="shared" si="5"/>
        <v>0</v>
      </c>
      <c r="V13" s="205" t="b">
        <f t="shared" si="6"/>
        <v>0</v>
      </c>
      <c r="W13" s="205" t="b">
        <f t="shared" si="7"/>
        <v>0</v>
      </c>
      <c r="X13" s="206">
        <v>28</v>
      </c>
      <c r="Y13" s="28">
        <f t="shared" si="8"/>
        <v>0</v>
      </c>
      <c r="Z13" s="120">
        <f>'Reisekosten Inland'!T13</f>
        <v>0</v>
      </c>
      <c r="AA13" s="120">
        <f>'Reisekosten Inland'!U13</f>
        <v>0</v>
      </c>
      <c r="AB13" s="120">
        <f>'Reisekosten Inland'!V13</f>
        <v>0</v>
      </c>
      <c r="AC13" s="203">
        <f t="shared" si="9"/>
        <v>0</v>
      </c>
      <c r="AD13" s="203">
        <f t="shared" si="10"/>
        <v>0</v>
      </c>
      <c r="AE13" s="224">
        <f t="shared" si="11"/>
        <v>0</v>
      </c>
      <c r="AF13" s="41">
        <f t="shared" si="12"/>
        <v>0</v>
      </c>
      <c r="AG13" s="225">
        <f>'Reisekosten Inland'!X13</f>
        <v>0</v>
      </c>
      <c r="AH13" s="44">
        <f t="shared" si="13"/>
        <v>0</v>
      </c>
    </row>
    <row r="14" spans="1:34" ht="27.95" customHeight="1" thickBot="1" x14ac:dyDescent="0.25">
      <c r="A14" s="116">
        <f>'Reisekosten Inland'!A14</f>
        <v>0</v>
      </c>
      <c r="B14" s="117">
        <f>'Reisekosten Inland'!B14</f>
        <v>0</v>
      </c>
      <c r="C14" s="117">
        <f>'Reisekosten Inland'!C14</f>
        <v>0</v>
      </c>
      <c r="D14" s="259">
        <f t="shared" si="0"/>
        <v>0</v>
      </c>
      <c r="E14" s="260">
        <f>'Reisekosten Inland'!E14</f>
        <v>0</v>
      </c>
      <c r="F14" s="258">
        <f>'Reisekosten Inland'!F14</f>
        <v>0</v>
      </c>
      <c r="G14" s="219">
        <f>'Reisekosten Inland'!G14</f>
        <v>0</v>
      </c>
      <c r="H14" s="220">
        <f>'Reisekosten Inland'!H14</f>
        <v>0</v>
      </c>
      <c r="I14" s="171">
        <f>'Reisekosten Inland'!I14</f>
        <v>0</v>
      </c>
      <c r="J14" s="221">
        <f>'Reisekosten Inland'!J14</f>
        <v>0</v>
      </c>
      <c r="K14" s="222">
        <f>'Reisekosten Inland'!K14</f>
        <v>0</v>
      </c>
      <c r="L14" s="223">
        <f>'Reisekosten Inland'!L14</f>
        <v>0</v>
      </c>
      <c r="M14" s="26">
        <f t="shared" si="1"/>
        <v>0</v>
      </c>
      <c r="N14" s="120">
        <f>'Reisekosten Inland'!N14</f>
        <v>0</v>
      </c>
      <c r="O14" s="209">
        <f t="shared" si="2"/>
        <v>0</v>
      </c>
      <c r="P14" s="122">
        <f>'Reisekosten Inland'!O14</f>
        <v>0</v>
      </c>
      <c r="Q14" s="221">
        <f>'Reisekosten Inland'!P14</f>
        <v>0</v>
      </c>
      <c r="R14" s="39">
        <f t="shared" si="3"/>
        <v>0</v>
      </c>
      <c r="S14" s="120">
        <f>'Reisekosten Inland'!R14</f>
        <v>0</v>
      </c>
      <c r="T14" s="204">
        <f t="shared" si="4"/>
        <v>0</v>
      </c>
      <c r="U14" s="205" t="b">
        <f t="shared" si="5"/>
        <v>0</v>
      </c>
      <c r="V14" s="205" t="b">
        <f t="shared" si="6"/>
        <v>0</v>
      </c>
      <c r="W14" s="205" t="b">
        <f t="shared" si="7"/>
        <v>0</v>
      </c>
      <c r="X14" s="206">
        <v>28</v>
      </c>
      <c r="Y14" s="28">
        <f t="shared" si="8"/>
        <v>0</v>
      </c>
      <c r="Z14" s="120">
        <f>'Reisekosten Inland'!T14</f>
        <v>0</v>
      </c>
      <c r="AA14" s="120">
        <f>'Reisekosten Inland'!U14</f>
        <v>0</v>
      </c>
      <c r="AB14" s="120">
        <f>'Reisekosten Inland'!V14</f>
        <v>0</v>
      </c>
      <c r="AC14" s="203">
        <f t="shared" si="9"/>
        <v>0</v>
      </c>
      <c r="AD14" s="203">
        <f t="shared" si="10"/>
        <v>0</v>
      </c>
      <c r="AE14" s="224">
        <f t="shared" si="11"/>
        <v>0</v>
      </c>
      <c r="AF14" s="41">
        <f t="shared" si="12"/>
        <v>0</v>
      </c>
      <c r="AG14" s="225">
        <f>'Reisekosten Inland'!X14</f>
        <v>0</v>
      </c>
      <c r="AH14" s="44">
        <f t="shared" si="13"/>
        <v>0</v>
      </c>
    </row>
    <row r="15" spans="1:34" ht="27.95" customHeight="1" thickBot="1" x14ac:dyDescent="0.25">
      <c r="A15" s="116">
        <f>'Reisekosten Inland'!A15</f>
        <v>0</v>
      </c>
      <c r="B15" s="117">
        <f>'Reisekosten Inland'!B15</f>
        <v>0</v>
      </c>
      <c r="C15" s="117">
        <f>'Reisekosten Inland'!C15</f>
        <v>0</v>
      </c>
      <c r="D15" s="259">
        <f t="shared" si="0"/>
        <v>0</v>
      </c>
      <c r="E15" s="260">
        <f>'Reisekosten Inland'!E15</f>
        <v>0</v>
      </c>
      <c r="F15" s="258">
        <f>'Reisekosten Inland'!F15</f>
        <v>0</v>
      </c>
      <c r="G15" s="219">
        <f>'Reisekosten Inland'!G15</f>
        <v>0</v>
      </c>
      <c r="H15" s="220">
        <f>'Reisekosten Inland'!H15</f>
        <v>0</v>
      </c>
      <c r="I15" s="171">
        <f>'Reisekosten Inland'!I15</f>
        <v>0</v>
      </c>
      <c r="J15" s="221">
        <f>'Reisekosten Inland'!J15</f>
        <v>0</v>
      </c>
      <c r="K15" s="222">
        <f>'Reisekosten Inland'!K15</f>
        <v>0</v>
      </c>
      <c r="L15" s="223">
        <f>'Reisekosten Inland'!L15</f>
        <v>0</v>
      </c>
      <c r="M15" s="26">
        <f t="shared" si="1"/>
        <v>0</v>
      </c>
      <c r="N15" s="120">
        <f>'Reisekosten Inland'!N15</f>
        <v>0</v>
      </c>
      <c r="O15" s="212">
        <f t="shared" si="2"/>
        <v>0</v>
      </c>
      <c r="P15" s="122">
        <f>'Reisekosten Inland'!O15</f>
        <v>0</v>
      </c>
      <c r="Q15" s="221">
        <f>'Reisekosten Inland'!P15</f>
        <v>0</v>
      </c>
      <c r="R15" s="39">
        <f t="shared" si="3"/>
        <v>0</v>
      </c>
      <c r="S15" s="120">
        <f>'Reisekosten Inland'!R15</f>
        <v>0</v>
      </c>
      <c r="T15" s="204">
        <f t="shared" si="4"/>
        <v>0</v>
      </c>
      <c r="U15" s="205" t="b">
        <f t="shared" si="5"/>
        <v>0</v>
      </c>
      <c r="V15" s="205" t="b">
        <f t="shared" si="6"/>
        <v>0</v>
      </c>
      <c r="W15" s="205" t="b">
        <f t="shared" si="7"/>
        <v>0</v>
      </c>
      <c r="X15" s="206">
        <v>28</v>
      </c>
      <c r="Y15" s="28">
        <f t="shared" si="8"/>
        <v>0</v>
      </c>
      <c r="Z15" s="120">
        <f>'Reisekosten Inland'!T15</f>
        <v>0</v>
      </c>
      <c r="AA15" s="120">
        <f>'Reisekosten Inland'!U15</f>
        <v>0</v>
      </c>
      <c r="AB15" s="120">
        <f>'Reisekosten Inland'!V15</f>
        <v>0</v>
      </c>
      <c r="AC15" s="203">
        <f t="shared" si="9"/>
        <v>0</v>
      </c>
      <c r="AD15" s="203">
        <f t="shared" si="10"/>
        <v>0</v>
      </c>
      <c r="AE15" s="224">
        <f t="shared" si="11"/>
        <v>0</v>
      </c>
      <c r="AF15" s="42">
        <f t="shared" si="12"/>
        <v>0</v>
      </c>
      <c r="AG15" s="225">
        <f>'Reisekosten Inland'!X15</f>
        <v>0</v>
      </c>
      <c r="AH15" s="45">
        <f t="shared" si="13"/>
        <v>0</v>
      </c>
    </row>
    <row r="16" spans="1:34" ht="27.95" customHeight="1" thickBot="1" x14ac:dyDescent="0.25">
      <c r="A16" s="116"/>
      <c r="B16" s="117"/>
      <c r="C16" s="117"/>
      <c r="D16" s="226"/>
      <c r="E16" s="261"/>
      <c r="F16" s="258"/>
      <c r="G16" s="219"/>
      <c r="H16" s="220"/>
      <c r="I16" s="171"/>
      <c r="J16" s="221"/>
      <c r="K16" s="222"/>
      <c r="L16" s="223"/>
      <c r="M16" s="26"/>
      <c r="N16" s="120"/>
      <c r="O16" s="212"/>
      <c r="P16" s="122"/>
      <c r="Q16" s="221"/>
      <c r="R16" s="39"/>
      <c r="S16" s="120"/>
      <c r="T16" s="213"/>
      <c r="U16" s="214"/>
      <c r="V16" s="214"/>
      <c r="W16" s="214"/>
      <c r="X16" s="227"/>
      <c r="Y16" s="28"/>
      <c r="Z16" s="120"/>
      <c r="AA16" s="120"/>
      <c r="AB16" s="120"/>
      <c r="AC16" s="203"/>
      <c r="AD16" s="203"/>
      <c r="AE16" s="224"/>
      <c r="AF16" s="42"/>
      <c r="AG16" s="225"/>
      <c r="AH16" s="45">
        <f>SUM(AH10:AH15)</f>
        <v>0</v>
      </c>
    </row>
    <row r="20" spans="8:8" x14ac:dyDescent="0.2">
      <c r="H20" s="165" t="s">
        <v>31</v>
      </c>
    </row>
    <row r="100" spans="1:3" hidden="1" x14ac:dyDescent="0.2">
      <c r="A100" s="72" t="s">
        <v>315</v>
      </c>
      <c r="B100" s="165" t="s">
        <v>317</v>
      </c>
      <c r="C100" s="165" t="s">
        <v>338</v>
      </c>
    </row>
    <row r="101" spans="1:3" hidden="1" x14ac:dyDescent="0.2">
      <c r="A101" s="72" t="s">
        <v>316</v>
      </c>
      <c r="B101" s="165" t="s">
        <v>318</v>
      </c>
    </row>
    <row r="102" spans="1:3" hidden="1" x14ac:dyDescent="0.2">
      <c r="B102" s="165" t="s">
        <v>319</v>
      </c>
    </row>
    <row r="103" spans="1:3" hidden="1" x14ac:dyDescent="0.2">
      <c r="B103" s="165" t="s">
        <v>320</v>
      </c>
    </row>
    <row r="104" spans="1:3" hidden="1" x14ac:dyDescent="0.2"/>
    <row r="105" spans="1:3" hidden="1" x14ac:dyDescent="0.2"/>
    <row r="106" spans="1:3" hidden="1" x14ac:dyDescent="0.2"/>
    <row r="107" spans="1:3" hidden="1" x14ac:dyDescent="0.2"/>
    <row r="108" spans="1:3" hidden="1" x14ac:dyDescent="0.2"/>
    <row r="109" spans="1:3" hidden="1" x14ac:dyDescent="0.2"/>
  </sheetData>
  <mergeCells count="29">
    <mergeCell ref="AE8:AE9"/>
    <mergeCell ref="AF8:AF9"/>
    <mergeCell ref="N7:R7"/>
    <mergeCell ref="S7:AF7"/>
    <mergeCell ref="O8:O9"/>
    <mergeCell ref="P8:P9"/>
    <mergeCell ref="S8:S9"/>
    <mergeCell ref="Y8:Y9"/>
    <mergeCell ref="R8:R9"/>
    <mergeCell ref="B3:J3"/>
    <mergeCell ref="B4:J4"/>
    <mergeCell ref="G5:N5"/>
    <mergeCell ref="AD8:AD9"/>
    <mergeCell ref="A8:A9"/>
    <mergeCell ref="B8:D8"/>
    <mergeCell ref="I8:I9"/>
    <mergeCell ref="J8:J9"/>
    <mergeCell ref="K8:M8"/>
    <mergeCell ref="E8:E9"/>
    <mergeCell ref="K3:M3"/>
    <mergeCell ref="N3:AH3"/>
    <mergeCell ref="K4:M4"/>
    <mergeCell ref="N4:AH4"/>
    <mergeCell ref="Z8:AB8"/>
    <mergeCell ref="AC8:AC9"/>
    <mergeCell ref="AG8:AG9"/>
    <mergeCell ref="AH8:AH9"/>
    <mergeCell ref="Q8:Q9"/>
    <mergeCell ref="N8:N9"/>
  </mergeCells>
  <dataValidations count="1">
    <dataValidation allowBlank="1" showInputMessage="1" showErrorMessage="1" error="Bitte einen Wert aus der vorgegebenen Liste auswählen!" sqref="N10:N15 P10:Q15"/>
  </dataValidations>
  <printOptions horizontalCentered="1"/>
  <pageMargins left="0" right="0" top="0.78740157480314965" bottom="0.98425196850393704" header="0.51181102362204722" footer="0.51181102362204722"/>
  <pageSetup paperSize="9" scale="50" orientation="landscape" r:id="rId1"/>
  <headerFooter alignWithMargins="0">
    <oddFooter>&amp;L&amp;8Investitions- und Förderbank Niedersachsen - NBank  Günther-Wagner-Allee 12 -16   30177 Hannover   
Telefon 0511.30031-333   Telefax 0511.30031-11333   beratung@nbank   www.nbank.de&amp;RStand: 01.01.2012</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4" tint="0.59999389629810485"/>
    <pageSetUpPr fitToPage="1"/>
  </sheetPr>
  <dimension ref="A1:Z265"/>
  <sheetViews>
    <sheetView showGridLines="0" topLeftCell="A7" zoomScaleNormal="100" zoomScaleSheetLayoutView="100" workbookViewId="0">
      <selection activeCell="H11" sqref="H11"/>
    </sheetView>
  </sheetViews>
  <sheetFormatPr baseColWidth="10" defaultRowHeight="12.75" x14ac:dyDescent="0.2"/>
  <cols>
    <col min="1" max="1" width="11.42578125" style="72"/>
    <col min="2" max="3" width="5.7109375" style="72" customWidth="1"/>
    <col min="4" max="4" width="6.42578125" style="72" customWidth="1"/>
    <col min="5" max="5" width="7" style="72" customWidth="1"/>
    <col min="6" max="7" width="12.7109375" style="72" customWidth="1"/>
    <col min="8" max="8" width="32.85546875" style="72" customWidth="1"/>
    <col min="9" max="9" width="7.42578125" style="72" customWidth="1"/>
    <col min="10" max="10" width="10.28515625" style="72" customWidth="1"/>
    <col min="11" max="11" width="11.28515625" style="72" customWidth="1"/>
    <col min="12" max="12" width="6.7109375" style="72" customWidth="1"/>
    <col min="13" max="13" width="8.7109375" style="72" customWidth="1"/>
    <col min="14" max="14" width="5.42578125" style="72" customWidth="1"/>
    <col min="15" max="15" width="7.28515625" style="72" customWidth="1"/>
    <col min="16" max="16" width="9.5703125" style="72" customWidth="1"/>
    <col min="17" max="17" width="10.5703125" style="72" customWidth="1"/>
    <col min="18" max="18" width="26.42578125" style="72" customWidth="1"/>
    <col min="19" max="19" width="6.5703125" style="72" customWidth="1"/>
    <col min="20" max="20" width="8.140625" style="72" customWidth="1"/>
    <col min="21" max="23" width="5.7109375" style="72" customWidth="1"/>
    <col min="24" max="24" width="8.7109375" style="72" customWidth="1"/>
    <col min="25" max="25" width="8.85546875" style="72" customWidth="1"/>
    <col min="26" max="26" width="11.28515625" style="72" customWidth="1"/>
    <col min="27" max="16384" width="11.42578125" style="72"/>
  </cols>
  <sheetData>
    <row r="1" spans="1:26" ht="23.25" customHeight="1" x14ac:dyDescent="0.2"/>
    <row r="2" spans="1:26" ht="27" x14ac:dyDescent="0.2">
      <c r="A2" s="73" t="s">
        <v>379</v>
      </c>
      <c r="F2" s="74"/>
      <c r="G2" s="74"/>
      <c r="H2" s="75"/>
      <c r="I2" s="75"/>
      <c r="J2" s="75"/>
      <c r="K2" s="75"/>
      <c r="L2" s="75"/>
      <c r="U2" s="75"/>
      <c r="V2" s="75"/>
      <c r="W2" s="75"/>
      <c r="X2" s="75"/>
      <c r="Y2" s="75"/>
      <c r="Z2" s="75"/>
    </row>
    <row r="3" spans="1:26" x14ac:dyDescent="0.2">
      <c r="A3" s="262" t="s">
        <v>8</v>
      </c>
      <c r="B3" s="391"/>
      <c r="C3" s="391"/>
      <c r="D3" s="391"/>
      <c r="E3" s="391"/>
      <c r="F3" s="391"/>
      <c r="G3" s="391"/>
      <c r="H3" s="391"/>
      <c r="I3" s="391"/>
      <c r="J3" s="392"/>
      <c r="K3" s="393" t="s">
        <v>16</v>
      </c>
      <c r="L3" s="393"/>
      <c r="M3" s="393"/>
      <c r="N3" s="398"/>
      <c r="O3" s="398"/>
      <c r="P3" s="398"/>
      <c r="Q3" s="398"/>
      <c r="R3" s="398"/>
      <c r="S3" s="398"/>
      <c r="T3" s="398"/>
      <c r="U3" s="398"/>
      <c r="V3" s="398"/>
      <c r="W3" s="398"/>
      <c r="X3" s="398"/>
      <c r="Y3" s="398"/>
      <c r="Z3" s="398"/>
    </row>
    <row r="4" spans="1:26" x14ac:dyDescent="0.2">
      <c r="A4" s="262" t="s">
        <v>9</v>
      </c>
      <c r="B4" s="399"/>
      <c r="C4" s="399"/>
      <c r="D4" s="399"/>
      <c r="E4" s="399"/>
      <c r="F4" s="399"/>
      <c r="G4" s="399"/>
      <c r="H4" s="399"/>
      <c r="I4" s="399"/>
      <c r="J4" s="400"/>
      <c r="K4" s="393" t="s">
        <v>59</v>
      </c>
      <c r="L4" s="393"/>
      <c r="M4" s="393"/>
      <c r="N4" s="398"/>
      <c r="O4" s="398"/>
      <c r="P4" s="398"/>
      <c r="Q4" s="398"/>
      <c r="R4" s="398"/>
      <c r="S4" s="398"/>
      <c r="T4" s="398"/>
      <c r="U4" s="398"/>
      <c r="V4" s="398"/>
      <c r="W4" s="398"/>
      <c r="X4" s="398"/>
      <c r="Y4" s="398"/>
      <c r="Z4" s="398"/>
    </row>
    <row r="5" spans="1:26" x14ac:dyDescent="0.2">
      <c r="A5" s="262" t="s">
        <v>325</v>
      </c>
      <c r="B5" s="272"/>
      <c r="C5" s="273"/>
      <c r="D5" s="273"/>
      <c r="E5" s="273"/>
      <c r="F5" s="273"/>
      <c r="G5" s="273"/>
      <c r="H5" s="273"/>
      <c r="I5" s="273"/>
      <c r="J5" s="273"/>
      <c r="K5" s="274" t="s">
        <v>326</v>
      </c>
      <c r="L5" s="274"/>
      <c r="M5" s="274"/>
      <c r="N5" s="398"/>
      <c r="O5" s="398"/>
      <c r="P5" s="398"/>
      <c r="Q5" s="398"/>
      <c r="R5" s="398"/>
      <c r="S5" s="398"/>
      <c r="T5" s="398"/>
      <c r="U5" s="398"/>
      <c r="V5" s="398"/>
      <c r="W5" s="398"/>
      <c r="X5" s="398"/>
      <c r="Y5" s="398"/>
      <c r="Z5" s="398"/>
    </row>
    <row r="6" spans="1:26" s="88" customFormat="1" ht="18.75" customHeight="1" thickBot="1" x14ac:dyDescent="0.25">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7">
        <v>24</v>
      </c>
      <c r="Y6" s="88">
        <v>25</v>
      </c>
      <c r="Z6" s="88">
        <v>26</v>
      </c>
    </row>
    <row r="7" spans="1:26" ht="13.5" thickBot="1" x14ac:dyDescent="0.25">
      <c r="A7" s="321" t="s">
        <v>0</v>
      </c>
      <c r="B7" s="322"/>
      <c r="C7" s="322"/>
      <c r="D7" s="322"/>
      <c r="E7" s="322"/>
      <c r="F7" s="322"/>
      <c r="G7" s="322"/>
      <c r="H7" s="394"/>
      <c r="I7" s="322" t="s">
        <v>1</v>
      </c>
      <c r="J7" s="322"/>
      <c r="K7" s="322"/>
      <c r="L7" s="322"/>
      <c r="M7" s="394"/>
      <c r="N7" s="322" t="s">
        <v>35</v>
      </c>
      <c r="O7" s="322"/>
      <c r="P7" s="322"/>
      <c r="Q7" s="394"/>
      <c r="R7" s="322" t="s">
        <v>34</v>
      </c>
      <c r="S7" s="322"/>
      <c r="T7" s="322"/>
      <c r="U7" s="322"/>
      <c r="V7" s="322"/>
      <c r="W7" s="322"/>
      <c r="X7" s="322"/>
      <c r="Y7" s="394"/>
      <c r="Z7" s="192" t="s">
        <v>2</v>
      </c>
    </row>
    <row r="8" spans="1:26" s="105" customFormat="1" ht="48" customHeight="1" x14ac:dyDescent="0.2">
      <c r="A8" s="331" t="s">
        <v>55</v>
      </c>
      <c r="B8" s="333" t="s">
        <v>293</v>
      </c>
      <c r="C8" s="334"/>
      <c r="D8" s="369"/>
      <c r="E8" s="342" t="s">
        <v>327</v>
      </c>
      <c r="F8" s="101"/>
      <c r="G8" s="102"/>
      <c r="H8" s="103"/>
      <c r="I8" s="331" t="s">
        <v>37</v>
      </c>
      <c r="J8" s="338" t="s">
        <v>292</v>
      </c>
      <c r="K8" s="395" t="s">
        <v>26</v>
      </c>
      <c r="L8" s="396"/>
      <c r="M8" s="397"/>
      <c r="N8" s="340" t="s">
        <v>301</v>
      </c>
      <c r="O8" s="341"/>
      <c r="P8" s="344" t="s">
        <v>309</v>
      </c>
      <c r="Q8" s="325" t="s">
        <v>41</v>
      </c>
      <c r="R8" s="190"/>
      <c r="S8" s="345" t="s">
        <v>28</v>
      </c>
      <c r="T8" s="325" t="s">
        <v>297</v>
      </c>
      <c r="U8" s="403" t="s">
        <v>304</v>
      </c>
      <c r="V8" s="403"/>
      <c r="W8" s="403"/>
      <c r="X8" s="325" t="s">
        <v>17</v>
      </c>
      <c r="Y8" s="372" t="s">
        <v>302</v>
      </c>
      <c r="Z8" s="401" t="s">
        <v>42</v>
      </c>
    </row>
    <row r="9" spans="1:26" ht="102.75" customHeight="1" thickBot="1" x14ac:dyDescent="0.25">
      <c r="A9" s="332"/>
      <c r="B9" s="107" t="s">
        <v>52</v>
      </c>
      <c r="C9" s="107" t="s">
        <v>53</v>
      </c>
      <c r="D9" s="108" t="s">
        <v>13</v>
      </c>
      <c r="E9" s="343"/>
      <c r="F9" s="109" t="s">
        <v>11</v>
      </c>
      <c r="G9" s="110" t="s">
        <v>12</v>
      </c>
      <c r="H9" s="111" t="s">
        <v>18</v>
      </c>
      <c r="I9" s="332"/>
      <c r="J9" s="377"/>
      <c r="K9" s="106" t="s">
        <v>10</v>
      </c>
      <c r="L9" s="113" t="s">
        <v>303</v>
      </c>
      <c r="M9" s="108" t="s">
        <v>36</v>
      </c>
      <c r="N9" s="193" t="s">
        <v>40</v>
      </c>
      <c r="O9" s="194" t="s">
        <v>33</v>
      </c>
      <c r="P9" s="345"/>
      <c r="Q9" s="325"/>
      <c r="R9" s="229" t="s">
        <v>62</v>
      </c>
      <c r="S9" s="345"/>
      <c r="T9" s="325"/>
      <c r="U9" s="113" t="s">
        <v>22</v>
      </c>
      <c r="V9" s="115" t="s">
        <v>23</v>
      </c>
      <c r="W9" s="115" t="s">
        <v>24</v>
      </c>
      <c r="X9" s="325"/>
      <c r="Y9" s="351"/>
      <c r="Z9" s="402"/>
    </row>
    <row r="10" spans="1:26" ht="41.25" customHeight="1" x14ac:dyDescent="0.2">
      <c r="A10" s="13"/>
      <c r="B10" s="14"/>
      <c r="C10" s="14"/>
      <c r="D10" s="118">
        <f>'Reisekosten Ausland (NR)'!D10</f>
        <v>0</v>
      </c>
      <c r="E10" s="263"/>
      <c r="F10" s="69"/>
      <c r="G10" s="15"/>
      <c r="H10" s="18"/>
      <c r="I10" s="58"/>
      <c r="J10" s="16"/>
      <c r="K10" s="23"/>
      <c r="L10" s="47"/>
      <c r="M10" s="27">
        <f>'Reisekosten Ausland (NR)'!M10</f>
        <v>0</v>
      </c>
      <c r="N10" s="23"/>
      <c r="O10" s="17"/>
      <c r="P10" s="57"/>
      <c r="Q10" s="27">
        <f>'Reisekosten Ausland (NR)'!R10</f>
        <v>0</v>
      </c>
      <c r="R10" s="239"/>
      <c r="S10" s="17"/>
      <c r="T10" s="240">
        <f>'Reisekosten Ausland (NR)'!AA10</f>
        <v>0</v>
      </c>
      <c r="U10" s="236"/>
      <c r="V10" s="17"/>
      <c r="W10" s="17"/>
      <c r="X10" s="61">
        <f>'Reisekosten Ausland (NR)'!AH10</f>
        <v>0</v>
      </c>
      <c r="Y10" s="32"/>
      <c r="Z10" s="49">
        <f>'Reisekosten Ausland (NR)'!AJ10</f>
        <v>0</v>
      </c>
    </row>
    <row r="11" spans="1:26" ht="41.25" customHeight="1" x14ac:dyDescent="0.2">
      <c r="A11" s="54"/>
      <c r="B11" s="7"/>
      <c r="C11" s="7"/>
      <c r="D11" s="126">
        <f>'Reisekosten Ausland (NR)'!D11</f>
        <v>0</v>
      </c>
      <c r="E11" s="264"/>
      <c r="F11" s="70"/>
      <c r="G11" s="30"/>
      <c r="H11" s="19"/>
      <c r="I11" s="59"/>
      <c r="J11" s="9"/>
      <c r="K11" s="24"/>
      <c r="L11" s="46"/>
      <c r="M11" s="28">
        <f>'Reisekosten Ausland (NR)'!M11</f>
        <v>0</v>
      </c>
      <c r="N11" s="24"/>
      <c r="O11" s="22"/>
      <c r="P11" s="56"/>
      <c r="Q11" s="28">
        <f>'Reisekosten Ausland (NR)'!R11</f>
        <v>0</v>
      </c>
      <c r="R11" s="241"/>
      <c r="S11" s="22"/>
      <c r="T11" s="242">
        <f>'Reisekosten Ausland (NR)'!AA11</f>
        <v>0</v>
      </c>
      <c r="U11" s="237"/>
      <c r="V11" s="22"/>
      <c r="W11" s="22"/>
      <c r="X11" s="62">
        <f>'Reisekosten Ausland (NR)'!AH11</f>
        <v>0</v>
      </c>
      <c r="Y11" s="33"/>
      <c r="Z11" s="50">
        <f>'Reisekosten Ausland (NR)'!AJ11</f>
        <v>0</v>
      </c>
    </row>
    <row r="12" spans="1:26" ht="41.25" customHeight="1" x14ac:dyDescent="0.2">
      <c r="A12" s="8"/>
      <c r="B12" s="7"/>
      <c r="C12" s="7"/>
      <c r="D12" s="126">
        <f>'Reisekosten Ausland (NR)'!D12</f>
        <v>0</v>
      </c>
      <c r="E12" s="264"/>
      <c r="F12" s="70"/>
      <c r="G12" s="30"/>
      <c r="H12" s="19"/>
      <c r="I12" s="59"/>
      <c r="J12" s="9"/>
      <c r="K12" s="24"/>
      <c r="L12" s="46"/>
      <c r="M12" s="28">
        <f>'Reisekosten Ausland (NR)'!M12</f>
        <v>0</v>
      </c>
      <c r="N12" s="24"/>
      <c r="O12" s="22"/>
      <c r="P12" s="56"/>
      <c r="Q12" s="28">
        <f>'Reisekosten Ausland (NR)'!R12</f>
        <v>0</v>
      </c>
      <c r="R12" s="241"/>
      <c r="S12" s="22"/>
      <c r="T12" s="242">
        <f>'Reisekosten Ausland (NR)'!AA12</f>
        <v>0</v>
      </c>
      <c r="U12" s="237"/>
      <c r="V12" s="22"/>
      <c r="W12" s="22"/>
      <c r="X12" s="62">
        <f>'Reisekosten Ausland (NR)'!AH12</f>
        <v>0</v>
      </c>
      <c r="Y12" s="33"/>
      <c r="Z12" s="50">
        <f>'Reisekosten Ausland (NR)'!AJ12</f>
        <v>0</v>
      </c>
    </row>
    <row r="13" spans="1:26" ht="41.25" customHeight="1" x14ac:dyDescent="0.2">
      <c r="A13" s="8"/>
      <c r="B13" s="7"/>
      <c r="C13" s="7"/>
      <c r="D13" s="126">
        <f>'Reisekosten Ausland (NR)'!D13</f>
        <v>0</v>
      </c>
      <c r="E13" s="264"/>
      <c r="F13" s="70"/>
      <c r="G13" s="30"/>
      <c r="H13" s="19"/>
      <c r="I13" s="59"/>
      <c r="J13" s="9"/>
      <c r="K13" s="24"/>
      <c r="L13" s="46"/>
      <c r="M13" s="28">
        <f>'Reisekosten Ausland (NR)'!M13</f>
        <v>0</v>
      </c>
      <c r="N13" s="24"/>
      <c r="O13" s="22"/>
      <c r="P13" s="56"/>
      <c r="Q13" s="28">
        <f>'Reisekosten Ausland (NR)'!R13</f>
        <v>0</v>
      </c>
      <c r="R13" s="241"/>
      <c r="S13" s="22"/>
      <c r="T13" s="242">
        <f>'Reisekosten Ausland (NR)'!AA13</f>
        <v>0</v>
      </c>
      <c r="U13" s="237"/>
      <c r="V13" s="22"/>
      <c r="W13" s="22"/>
      <c r="X13" s="62">
        <f>'Reisekosten Ausland (NR)'!AH13</f>
        <v>0</v>
      </c>
      <c r="Y13" s="33"/>
      <c r="Z13" s="50">
        <f>'Reisekosten Ausland (NR)'!AJ13</f>
        <v>0</v>
      </c>
    </row>
    <row r="14" spans="1:26" ht="41.25" customHeight="1" x14ac:dyDescent="0.2">
      <c r="A14" s="8"/>
      <c r="B14" s="7"/>
      <c r="C14" s="7"/>
      <c r="D14" s="126">
        <f>'Reisekosten Ausland (NR)'!D14</f>
        <v>0</v>
      </c>
      <c r="E14" s="264"/>
      <c r="F14" s="70"/>
      <c r="G14" s="30"/>
      <c r="H14" s="19"/>
      <c r="I14" s="59"/>
      <c r="J14" s="9"/>
      <c r="K14" s="24"/>
      <c r="L14" s="46"/>
      <c r="M14" s="28">
        <f>'Reisekosten Ausland (NR)'!M14</f>
        <v>0</v>
      </c>
      <c r="N14" s="24"/>
      <c r="O14" s="22"/>
      <c r="P14" s="56"/>
      <c r="Q14" s="28">
        <f>'Reisekosten Ausland (NR)'!R14</f>
        <v>0</v>
      </c>
      <c r="R14" s="241"/>
      <c r="S14" s="22"/>
      <c r="T14" s="242">
        <f>'Reisekosten Ausland (NR)'!AA14</f>
        <v>0</v>
      </c>
      <c r="U14" s="237"/>
      <c r="V14" s="22"/>
      <c r="W14" s="22"/>
      <c r="X14" s="62">
        <f>'Reisekosten Ausland (NR)'!AH14</f>
        <v>0</v>
      </c>
      <c r="Y14" s="33"/>
      <c r="Z14" s="50">
        <f>'Reisekosten Ausland (NR)'!AJ14</f>
        <v>0</v>
      </c>
    </row>
    <row r="15" spans="1:26" ht="41.25" customHeight="1" thickBot="1" x14ac:dyDescent="0.25">
      <c r="A15" s="10"/>
      <c r="B15" s="11"/>
      <c r="C15" s="11"/>
      <c r="D15" s="130">
        <f>'Reisekosten Ausland (NR)'!D15</f>
        <v>0</v>
      </c>
      <c r="E15" s="265"/>
      <c r="F15" s="71"/>
      <c r="G15" s="31"/>
      <c r="H15" s="20"/>
      <c r="I15" s="60"/>
      <c r="J15" s="21"/>
      <c r="K15" s="25"/>
      <c r="L15" s="48"/>
      <c r="M15" s="29">
        <f>'Reisekosten Ausland (NR)'!M15</f>
        <v>0</v>
      </c>
      <c r="N15" s="25"/>
      <c r="O15" s="12"/>
      <c r="P15" s="55"/>
      <c r="Q15" s="29">
        <f>'Reisekosten Ausland (NR)'!R15</f>
        <v>0</v>
      </c>
      <c r="R15" s="243"/>
      <c r="S15" s="12"/>
      <c r="T15" s="244">
        <f>'Reisekosten Ausland (NR)'!AA15</f>
        <v>0</v>
      </c>
      <c r="U15" s="238"/>
      <c r="V15" s="12"/>
      <c r="W15" s="12"/>
      <c r="X15" s="63">
        <f>'Reisekosten Ausland (NR)'!AH15</f>
        <v>0</v>
      </c>
      <c r="Y15" s="34"/>
      <c r="Z15" s="51">
        <f>'Reisekosten Ausland (NR)'!AJ15</f>
        <v>0</v>
      </c>
    </row>
    <row r="16" spans="1:26" ht="18.75" customHeight="1" thickBot="1" x14ac:dyDescent="0.25">
      <c r="A16" s="132"/>
      <c r="B16" s="133"/>
      <c r="C16" s="133"/>
      <c r="D16" s="133"/>
      <c r="E16" s="133"/>
      <c r="F16" s="134"/>
      <c r="G16" s="134"/>
      <c r="H16" s="134"/>
      <c r="I16" s="134"/>
      <c r="J16" s="134"/>
      <c r="K16" s="133"/>
      <c r="L16" s="133"/>
      <c r="M16" s="133"/>
      <c r="N16" s="133"/>
      <c r="O16" s="133"/>
      <c r="P16" s="133"/>
      <c r="Q16" s="133"/>
      <c r="R16" s="133"/>
      <c r="S16" s="133"/>
      <c r="T16" s="133"/>
      <c r="U16" s="133"/>
      <c r="V16" s="133"/>
      <c r="W16" s="133"/>
      <c r="X16" s="135"/>
      <c r="Y16" s="136" t="s">
        <v>4</v>
      </c>
      <c r="Z16" s="67">
        <f>SUM(Z10:Z15)</f>
        <v>0</v>
      </c>
    </row>
    <row r="17" spans="1:26" ht="24" customHeight="1" x14ac:dyDescent="0.2">
      <c r="A17" s="137" t="s">
        <v>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8"/>
      <c r="Z17" s="6"/>
    </row>
    <row r="18" spans="1:26" s="139" customFormat="1" ht="20.25" customHeight="1" x14ac:dyDescent="0.2">
      <c r="A18" s="335" t="s">
        <v>60</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row>
    <row r="19" spans="1:26" s="141" customFormat="1" ht="23.25" customHeight="1" x14ac:dyDescent="0.2">
      <c r="A19" s="140" t="s">
        <v>321</v>
      </c>
      <c r="B19" s="326" t="s">
        <v>310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row>
    <row r="20" spans="1:26" s="141" customFormat="1" ht="29.25" customHeight="1" x14ac:dyDescent="0.2">
      <c r="A20" s="140" t="s">
        <v>30</v>
      </c>
      <c r="B20" s="326" t="s">
        <v>374</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row>
    <row r="21" spans="1:26" s="141" customFormat="1" ht="23.25" customHeight="1" x14ac:dyDescent="0.2">
      <c r="A21" s="140" t="s">
        <v>61</v>
      </c>
      <c r="B21" s="326" t="s">
        <v>378</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row>
    <row r="22" spans="1:26" s="141" customFormat="1" ht="23.25" customHeight="1" x14ac:dyDescent="0.2">
      <c r="A22" s="140" t="s">
        <v>335</v>
      </c>
      <c r="B22" s="326" t="s">
        <v>298</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row>
    <row r="23" spans="1:26" s="141" customFormat="1" ht="29.25" customHeight="1" x14ac:dyDescent="0.2">
      <c r="A23" s="140" t="s">
        <v>336</v>
      </c>
      <c r="B23" s="326" t="s">
        <v>306</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row>
    <row r="24" spans="1:26" s="141" customFormat="1" ht="23.25" customHeight="1" x14ac:dyDescent="0.2">
      <c r="A24" s="140" t="s">
        <v>337</v>
      </c>
      <c r="B24" s="326" t="s">
        <v>376</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row>
    <row r="25" spans="1:26" ht="16.5" customHeight="1" x14ac:dyDescent="0.2">
      <c r="A25" s="362" t="s">
        <v>57</v>
      </c>
      <c r="B25" s="363"/>
      <c r="C25" s="363"/>
      <c r="D25" s="363"/>
      <c r="E25" s="363"/>
      <c r="F25" s="363"/>
      <c r="G25" s="143"/>
      <c r="H25" s="143"/>
      <c r="I25" s="84"/>
      <c r="J25" s="84"/>
      <c r="K25" s="84"/>
      <c r="L25" s="84"/>
      <c r="M25" s="84"/>
      <c r="N25" s="84"/>
      <c r="O25" s="84"/>
      <c r="P25" s="84"/>
      <c r="Q25" s="84"/>
      <c r="R25" s="144"/>
      <c r="S25" s="144"/>
      <c r="T25" s="84"/>
      <c r="U25" s="84"/>
      <c r="V25" s="84"/>
      <c r="W25" s="84"/>
      <c r="X25" s="84"/>
      <c r="Y25" s="84"/>
      <c r="Z25" s="188"/>
    </row>
    <row r="26" spans="1:26" ht="16.5" customHeight="1" x14ac:dyDescent="0.2">
      <c r="A26" s="364"/>
      <c r="B26" s="365"/>
      <c r="C26" s="365"/>
      <c r="D26" s="365"/>
      <c r="E26" s="365"/>
      <c r="F26" s="365"/>
      <c r="G26" s="359"/>
      <c r="H26" s="359"/>
      <c r="I26" s="142"/>
      <c r="J26" s="145"/>
      <c r="K26" s="145"/>
      <c r="L26" s="145"/>
      <c r="M26" s="146"/>
      <c r="N26" s="146"/>
      <c r="O26" s="146"/>
      <c r="P26" s="146"/>
      <c r="Q26" s="146"/>
      <c r="R26" s="133"/>
      <c r="S26" s="142"/>
      <c r="T26" s="142"/>
      <c r="U26" s="142"/>
      <c r="V26" s="142"/>
      <c r="W26" s="142"/>
      <c r="X26" s="142"/>
      <c r="Y26" s="142"/>
      <c r="Z26" s="176"/>
    </row>
    <row r="27" spans="1:26" ht="16.5" customHeight="1" x14ac:dyDescent="0.2">
      <c r="A27" s="147"/>
      <c r="B27" s="148"/>
      <c r="C27" s="148"/>
      <c r="D27" s="148"/>
      <c r="E27" s="148"/>
      <c r="F27" s="148"/>
      <c r="G27" s="149" t="s">
        <v>5</v>
      </c>
      <c r="H27" s="148"/>
      <c r="I27" s="150"/>
      <c r="J27" s="150"/>
      <c r="K27" s="150"/>
      <c r="L27" s="150"/>
      <c r="M27" s="142"/>
      <c r="N27" s="142"/>
      <c r="O27" s="142"/>
      <c r="P27" s="142"/>
      <c r="Q27" s="142"/>
      <c r="R27" s="146"/>
      <c r="S27" s="142"/>
      <c r="T27" s="142"/>
      <c r="U27" s="142"/>
      <c r="V27" s="142"/>
      <c r="W27" s="142"/>
      <c r="X27" s="142"/>
      <c r="Y27" s="142"/>
      <c r="Z27" s="176"/>
    </row>
    <row r="28" spans="1:26" ht="18" customHeight="1" x14ac:dyDescent="0.2">
      <c r="A28" s="152" t="s">
        <v>6</v>
      </c>
      <c r="B28" s="153"/>
      <c r="C28" s="154"/>
      <c r="D28" s="144"/>
      <c r="E28" s="144"/>
      <c r="F28" s="154"/>
      <c r="G28" s="154"/>
      <c r="H28" s="155"/>
      <c r="I28" s="152" t="s">
        <v>7</v>
      </c>
      <c r="J28" s="153"/>
      <c r="K28" s="153"/>
      <c r="L28" s="156"/>
      <c r="M28" s="195"/>
      <c r="N28" s="363" t="s">
        <v>46</v>
      </c>
      <c r="O28" s="363"/>
      <c r="P28" s="363"/>
      <c r="Q28" s="363"/>
      <c r="R28" s="183"/>
      <c r="S28" s="183"/>
      <c r="T28" s="183"/>
      <c r="U28" s="84"/>
      <c r="V28" s="153"/>
      <c r="W28" s="84"/>
      <c r="X28" s="84"/>
      <c r="Y28" s="84"/>
      <c r="Z28" s="188"/>
    </row>
    <row r="29" spans="1:26" x14ac:dyDescent="0.2">
      <c r="A29" s="157"/>
      <c r="B29" s="133"/>
      <c r="C29" s="133"/>
      <c r="D29" s="133"/>
      <c r="E29" s="133"/>
      <c r="F29" s="133"/>
      <c r="G29" s="133"/>
      <c r="H29" s="1"/>
      <c r="I29" s="157"/>
      <c r="J29" s="133"/>
      <c r="K29" s="133"/>
      <c r="L29" s="158"/>
      <c r="M29" s="196"/>
      <c r="N29" s="365"/>
      <c r="O29" s="365"/>
      <c r="P29" s="365"/>
      <c r="Q29" s="365"/>
      <c r="R29" s="355"/>
      <c r="S29" s="355"/>
      <c r="T29" s="185" t="s">
        <v>47</v>
      </c>
      <c r="U29" s="186"/>
      <c r="V29" s="186"/>
      <c r="W29" s="187"/>
      <c r="X29" s="142"/>
      <c r="Y29" s="142"/>
      <c r="Z29" s="176"/>
    </row>
    <row r="30" spans="1:26" ht="15" x14ac:dyDescent="0.25">
      <c r="A30" s="357" t="s">
        <v>45</v>
      </c>
      <c r="B30" s="358"/>
      <c r="C30" s="358"/>
      <c r="D30" s="358"/>
      <c r="E30" s="358"/>
      <c r="F30" s="358"/>
      <c r="G30" s="228"/>
      <c r="H30" s="1"/>
      <c r="I30" s="160"/>
      <c r="J30" s="2" t="s">
        <v>15</v>
      </c>
      <c r="K30" s="2">
        <f>Z16</f>
        <v>0</v>
      </c>
      <c r="L30" s="2"/>
      <c r="M30" s="161"/>
      <c r="N30" s="142"/>
      <c r="O30" s="133"/>
      <c r="P30" s="133"/>
      <c r="Q30" s="133"/>
      <c r="R30" s="133"/>
      <c r="S30" s="133"/>
      <c r="T30" s="142"/>
      <c r="U30" s="359"/>
      <c r="V30" s="359"/>
      <c r="W30" s="359"/>
      <c r="X30" s="359"/>
      <c r="Y30" s="359"/>
      <c r="Z30" s="360"/>
    </row>
    <row r="31" spans="1:26" ht="15" x14ac:dyDescent="0.25">
      <c r="A31" s="162"/>
      <c r="B31" s="5"/>
      <c r="C31" s="361"/>
      <c r="D31" s="361"/>
      <c r="E31" s="4"/>
      <c r="F31" s="4"/>
      <c r="G31" s="4"/>
      <c r="H31" s="3"/>
      <c r="I31" s="147"/>
      <c r="J31" s="148"/>
      <c r="K31" s="148"/>
      <c r="L31" s="163"/>
      <c r="M31" s="147"/>
      <c r="N31" s="148"/>
      <c r="O31" s="148"/>
      <c r="P31" s="148"/>
      <c r="Q31" s="148"/>
      <c r="R31" s="148"/>
      <c r="S31" s="150"/>
      <c r="T31" s="150"/>
      <c r="U31" s="149" t="s">
        <v>14</v>
      </c>
      <c r="V31" s="151"/>
      <c r="W31" s="151"/>
      <c r="X31" s="151"/>
      <c r="Y31" s="180"/>
      <c r="Z31" s="163"/>
    </row>
    <row r="37" spans="1:1" s="142" customFormat="1" x14ac:dyDescent="0.2"/>
    <row r="38" spans="1:1" s="245" customFormat="1" x14ac:dyDescent="0.2">
      <c r="A38" s="245" t="s">
        <v>31</v>
      </c>
    </row>
    <row r="39" spans="1:1" s="245" customFormat="1" x14ac:dyDescent="0.2"/>
    <row r="40" spans="1:1" s="245" customFormat="1" x14ac:dyDescent="0.2">
      <c r="A40" s="245" t="s">
        <v>289</v>
      </c>
    </row>
    <row r="41" spans="1:1" s="245" customFormat="1" x14ac:dyDescent="0.2">
      <c r="A41" s="245" t="s">
        <v>288</v>
      </c>
    </row>
    <row r="42" spans="1:1" s="245" customFormat="1" x14ac:dyDescent="0.2">
      <c r="A42" s="245" t="s">
        <v>287</v>
      </c>
    </row>
    <row r="43" spans="1:1" s="245" customFormat="1" x14ac:dyDescent="0.2">
      <c r="A43" s="245" t="s">
        <v>286</v>
      </c>
    </row>
    <row r="44" spans="1:1" s="245" customFormat="1" x14ac:dyDescent="0.2">
      <c r="A44" s="245" t="s">
        <v>285</v>
      </c>
    </row>
    <row r="45" spans="1:1" s="245" customFormat="1" x14ac:dyDescent="0.2">
      <c r="A45" s="245" t="s">
        <v>284</v>
      </c>
    </row>
    <row r="46" spans="1:1" s="245" customFormat="1" x14ac:dyDescent="0.2">
      <c r="A46" s="245" t="s">
        <v>283</v>
      </c>
    </row>
    <row r="47" spans="1:1" s="245" customFormat="1" x14ac:dyDescent="0.2">
      <c r="A47" s="245" t="s">
        <v>282</v>
      </c>
    </row>
    <row r="48" spans="1:1" s="245" customFormat="1" x14ac:dyDescent="0.2">
      <c r="A48" s="245" t="s">
        <v>281</v>
      </c>
    </row>
    <row r="49" spans="1:1" s="245" customFormat="1" x14ac:dyDescent="0.2">
      <c r="A49" s="245" t="s">
        <v>280</v>
      </c>
    </row>
    <row r="50" spans="1:1" s="245" customFormat="1" x14ac:dyDescent="0.2">
      <c r="A50" s="245" t="s">
        <v>279</v>
      </c>
    </row>
    <row r="51" spans="1:1" s="245" customFormat="1" x14ac:dyDescent="0.2">
      <c r="A51" s="245" t="s">
        <v>278</v>
      </c>
    </row>
    <row r="52" spans="1:1" s="245" customFormat="1" x14ac:dyDescent="0.2">
      <c r="A52" s="245" t="s">
        <v>277</v>
      </c>
    </row>
    <row r="53" spans="1:1" s="245" customFormat="1" x14ac:dyDescent="0.2">
      <c r="A53" s="245" t="s">
        <v>276</v>
      </c>
    </row>
    <row r="54" spans="1:1" s="245" customFormat="1" x14ac:dyDescent="0.2">
      <c r="A54" s="245" t="s">
        <v>275</v>
      </c>
    </row>
    <row r="55" spans="1:1" s="245" customFormat="1" x14ac:dyDescent="0.2">
      <c r="A55" s="245" t="s">
        <v>274</v>
      </c>
    </row>
    <row r="56" spans="1:1" s="245" customFormat="1" x14ac:dyDescent="0.2">
      <c r="A56" s="245" t="s">
        <v>273</v>
      </c>
    </row>
    <row r="57" spans="1:1" s="245" customFormat="1" x14ac:dyDescent="0.2">
      <c r="A57" s="245" t="s">
        <v>272</v>
      </c>
    </row>
    <row r="58" spans="1:1" s="245" customFormat="1" x14ac:dyDescent="0.2">
      <c r="A58" s="245" t="s">
        <v>271</v>
      </c>
    </row>
    <row r="59" spans="1:1" s="245" customFormat="1" x14ac:dyDescent="0.2">
      <c r="A59" s="245" t="s">
        <v>270</v>
      </c>
    </row>
    <row r="60" spans="1:1" s="245" customFormat="1" x14ac:dyDescent="0.2">
      <c r="A60" s="245" t="s">
        <v>269</v>
      </c>
    </row>
    <row r="61" spans="1:1" s="245" customFormat="1" x14ac:dyDescent="0.2">
      <c r="A61" s="245" t="s">
        <v>268</v>
      </c>
    </row>
    <row r="62" spans="1:1" s="245" customFormat="1" x14ac:dyDescent="0.2">
      <c r="A62" s="245" t="s">
        <v>267</v>
      </c>
    </row>
    <row r="63" spans="1:1" s="245" customFormat="1" x14ac:dyDescent="0.2">
      <c r="A63" s="245" t="s">
        <v>266</v>
      </c>
    </row>
    <row r="64" spans="1:1" s="245" customFormat="1" x14ac:dyDescent="0.2">
      <c r="A64" s="245" t="s">
        <v>265</v>
      </c>
    </row>
    <row r="65" spans="1:1" s="245" customFormat="1" x14ac:dyDescent="0.2">
      <c r="A65" s="245" t="s">
        <v>264</v>
      </c>
    </row>
    <row r="66" spans="1:1" s="245" customFormat="1" x14ac:dyDescent="0.2">
      <c r="A66" s="245" t="s">
        <v>263</v>
      </c>
    </row>
    <row r="67" spans="1:1" s="245" customFormat="1" x14ac:dyDescent="0.2">
      <c r="A67" s="245" t="s">
        <v>262</v>
      </c>
    </row>
    <row r="68" spans="1:1" s="245" customFormat="1" x14ac:dyDescent="0.2">
      <c r="A68" s="245" t="s">
        <v>261</v>
      </c>
    </row>
    <row r="69" spans="1:1" s="245" customFormat="1" x14ac:dyDescent="0.2">
      <c r="A69" s="245" t="s">
        <v>260</v>
      </c>
    </row>
    <row r="70" spans="1:1" s="245" customFormat="1" x14ac:dyDescent="0.2">
      <c r="A70" s="245" t="s">
        <v>259</v>
      </c>
    </row>
    <row r="71" spans="1:1" s="245" customFormat="1" x14ac:dyDescent="0.2">
      <c r="A71" s="245" t="s">
        <v>258</v>
      </c>
    </row>
    <row r="72" spans="1:1" s="245" customFormat="1" x14ac:dyDescent="0.2">
      <c r="A72" s="245" t="s">
        <v>257</v>
      </c>
    </row>
    <row r="73" spans="1:1" s="245" customFormat="1" x14ac:dyDescent="0.2">
      <c r="A73" s="245" t="s">
        <v>256</v>
      </c>
    </row>
    <row r="74" spans="1:1" s="245" customFormat="1" x14ac:dyDescent="0.2">
      <c r="A74" s="245" t="s">
        <v>255</v>
      </c>
    </row>
    <row r="75" spans="1:1" s="245" customFormat="1" x14ac:dyDescent="0.2">
      <c r="A75" s="245" t="s">
        <v>254</v>
      </c>
    </row>
    <row r="76" spans="1:1" s="245" customFormat="1" x14ac:dyDescent="0.2">
      <c r="A76" s="245" t="s">
        <v>253</v>
      </c>
    </row>
    <row r="77" spans="1:1" s="245" customFormat="1" x14ac:dyDescent="0.2">
      <c r="A77" s="245" t="s">
        <v>252</v>
      </c>
    </row>
    <row r="78" spans="1:1" s="245" customFormat="1" x14ac:dyDescent="0.2">
      <c r="A78" s="245" t="s">
        <v>251</v>
      </c>
    </row>
    <row r="79" spans="1:1" s="245" customFormat="1" x14ac:dyDescent="0.2">
      <c r="A79" s="245" t="s">
        <v>250</v>
      </c>
    </row>
    <row r="80" spans="1:1" s="245" customFormat="1" x14ac:dyDescent="0.2">
      <c r="A80" s="245" t="s">
        <v>249</v>
      </c>
    </row>
    <row r="81" spans="1:1" s="245" customFormat="1" x14ac:dyDescent="0.2">
      <c r="A81" s="245" t="s">
        <v>248</v>
      </c>
    </row>
    <row r="82" spans="1:1" s="245" customFormat="1" x14ac:dyDescent="0.2">
      <c r="A82" s="245" t="s">
        <v>247</v>
      </c>
    </row>
    <row r="83" spans="1:1" s="245" customFormat="1" x14ac:dyDescent="0.2">
      <c r="A83" s="245" t="s">
        <v>246</v>
      </c>
    </row>
    <row r="84" spans="1:1" s="245" customFormat="1" x14ac:dyDescent="0.2">
      <c r="A84" s="245" t="s">
        <v>245</v>
      </c>
    </row>
    <row r="85" spans="1:1" s="245" customFormat="1" x14ac:dyDescent="0.2">
      <c r="A85" s="245" t="s">
        <v>244</v>
      </c>
    </row>
    <row r="86" spans="1:1" s="245" customFormat="1" x14ac:dyDescent="0.2">
      <c r="A86" s="245" t="s">
        <v>243</v>
      </c>
    </row>
    <row r="87" spans="1:1" s="245" customFormat="1" x14ac:dyDescent="0.2">
      <c r="A87" s="245" t="s">
        <v>242</v>
      </c>
    </row>
    <row r="88" spans="1:1" s="245" customFormat="1" x14ac:dyDescent="0.2">
      <c r="A88" s="245" t="s">
        <v>241</v>
      </c>
    </row>
    <row r="89" spans="1:1" s="245" customFormat="1" ht="63.75" x14ac:dyDescent="0.2">
      <c r="A89" s="246" t="s">
        <v>240</v>
      </c>
    </row>
    <row r="90" spans="1:1" s="245" customFormat="1" x14ac:dyDescent="0.2">
      <c r="A90" s="245" t="s">
        <v>239</v>
      </c>
    </row>
    <row r="91" spans="1:1" s="245" customFormat="1" x14ac:dyDescent="0.2">
      <c r="A91" s="245" t="s">
        <v>238</v>
      </c>
    </row>
    <row r="92" spans="1:1" s="245" customFormat="1" x14ac:dyDescent="0.2">
      <c r="A92" s="245" t="s">
        <v>237</v>
      </c>
    </row>
    <row r="93" spans="1:1" s="245" customFormat="1" x14ac:dyDescent="0.2">
      <c r="A93" s="245" t="s">
        <v>236</v>
      </c>
    </row>
    <row r="94" spans="1:1" s="245" customFormat="1" x14ac:dyDescent="0.2">
      <c r="A94" s="245" t="s">
        <v>235</v>
      </c>
    </row>
    <row r="95" spans="1:1" s="245" customFormat="1" x14ac:dyDescent="0.2">
      <c r="A95" s="245" t="s">
        <v>234</v>
      </c>
    </row>
    <row r="96" spans="1:1" s="245" customFormat="1" x14ac:dyDescent="0.2">
      <c r="A96" s="245" t="s">
        <v>233</v>
      </c>
    </row>
    <row r="97" spans="1:1" s="245" customFormat="1" x14ac:dyDescent="0.2">
      <c r="A97" s="245" t="s">
        <v>232</v>
      </c>
    </row>
    <row r="98" spans="1:1" s="245" customFormat="1" ht="51" x14ac:dyDescent="0.2">
      <c r="A98" s="246" t="s">
        <v>231</v>
      </c>
    </row>
    <row r="99" spans="1:1" s="245" customFormat="1" ht="51" x14ac:dyDescent="0.2">
      <c r="A99" s="246" t="s">
        <v>230</v>
      </c>
    </row>
    <row r="100" spans="1:1" s="245" customFormat="1" ht="51" x14ac:dyDescent="0.2">
      <c r="A100" s="246" t="s">
        <v>229</v>
      </c>
    </row>
    <row r="101" spans="1:1" s="245" customFormat="1" x14ac:dyDescent="0.2">
      <c r="A101" s="245" t="s">
        <v>228</v>
      </c>
    </row>
    <row r="102" spans="1:1" s="245" customFormat="1" x14ac:dyDescent="0.2">
      <c r="A102" s="245" t="s">
        <v>227</v>
      </c>
    </row>
    <row r="103" spans="1:1" s="245" customFormat="1" x14ac:dyDescent="0.2">
      <c r="A103" s="245" t="s">
        <v>226</v>
      </c>
    </row>
    <row r="104" spans="1:1" s="245" customFormat="1" x14ac:dyDescent="0.2">
      <c r="A104" s="245" t="s">
        <v>225</v>
      </c>
    </row>
    <row r="105" spans="1:1" s="245" customFormat="1" x14ac:dyDescent="0.2">
      <c r="A105" s="245" t="s">
        <v>224</v>
      </c>
    </row>
    <row r="106" spans="1:1" s="245" customFormat="1" x14ac:dyDescent="0.2">
      <c r="A106" s="245" t="s">
        <v>223</v>
      </c>
    </row>
    <row r="107" spans="1:1" s="245" customFormat="1" x14ac:dyDescent="0.2">
      <c r="A107" s="245" t="s">
        <v>222</v>
      </c>
    </row>
    <row r="108" spans="1:1" s="245" customFormat="1" x14ac:dyDescent="0.2">
      <c r="A108" s="245" t="s">
        <v>221</v>
      </c>
    </row>
    <row r="109" spans="1:1" s="245" customFormat="1" x14ac:dyDescent="0.2">
      <c r="A109" s="245" t="s">
        <v>220</v>
      </c>
    </row>
    <row r="110" spans="1:1" s="245" customFormat="1" x14ac:dyDescent="0.2">
      <c r="A110" s="245" t="s">
        <v>219</v>
      </c>
    </row>
    <row r="111" spans="1:1" s="245" customFormat="1" x14ac:dyDescent="0.2">
      <c r="A111" s="245" t="s">
        <v>218</v>
      </c>
    </row>
    <row r="112" spans="1:1" s="245" customFormat="1" x14ac:dyDescent="0.2">
      <c r="A112" s="245" t="s">
        <v>217</v>
      </c>
    </row>
    <row r="113" spans="1:1" s="245" customFormat="1" x14ac:dyDescent="0.2">
      <c r="A113" s="245" t="s">
        <v>216</v>
      </c>
    </row>
    <row r="114" spans="1:1" s="245" customFormat="1" x14ac:dyDescent="0.2">
      <c r="A114" s="245" t="s">
        <v>215</v>
      </c>
    </row>
    <row r="115" spans="1:1" s="245" customFormat="1" x14ac:dyDescent="0.2">
      <c r="A115" s="245" t="s">
        <v>214</v>
      </c>
    </row>
    <row r="116" spans="1:1" s="245" customFormat="1" x14ac:dyDescent="0.2">
      <c r="A116" s="245" t="s">
        <v>213</v>
      </c>
    </row>
    <row r="117" spans="1:1" s="245" customFormat="1" x14ac:dyDescent="0.2">
      <c r="A117" s="245" t="s">
        <v>212</v>
      </c>
    </row>
    <row r="118" spans="1:1" s="245" customFormat="1" x14ac:dyDescent="0.2">
      <c r="A118" s="245" t="s">
        <v>211</v>
      </c>
    </row>
    <row r="119" spans="1:1" s="245" customFormat="1" x14ac:dyDescent="0.2">
      <c r="A119" s="245" t="s">
        <v>210</v>
      </c>
    </row>
    <row r="120" spans="1:1" s="245" customFormat="1" x14ac:dyDescent="0.2">
      <c r="A120" s="245" t="s">
        <v>209</v>
      </c>
    </row>
    <row r="121" spans="1:1" s="245" customFormat="1" x14ac:dyDescent="0.2">
      <c r="A121" s="245" t="s">
        <v>208</v>
      </c>
    </row>
    <row r="122" spans="1:1" s="245" customFormat="1" x14ac:dyDescent="0.2">
      <c r="A122" s="245" t="s">
        <v>207</v>
      </c>
    </row>
    <row r="123" spans="1:1" s="245" customFormat="1" x14ac:dyDescent="0.2">
      <c r="A123" s="245" t="s">
        <v>206</v>
      </c>
    </row>
    <row r="124" spans="1:1" s="245" customFormat="1" x14ac:dyDescent="0.2">
      <c r="A124" s="245" t="s">
        <v>205</v>
      </c>
    </row>
    <row r="125" spans="1:1" s="245" customFormat="1" x14ac:dyDescent="0.2">
      <c r="A125" s="245" t="s">
        <v>204</v>
      </c>
    </row>
    <row r="126" spans="1:1" s="245" customFormat="1" x14ac:dyDescent="0.2">
      <c r="A126" s="245" t="s">
        <v>203</v>
      </c>
    </row>
    <row r="127" spans="1:1" s="245" customFormat="1" x14ac:dyDescent="0.2">
      <c r="A127" s="245" t="s">
        <v>202</v>
      </c>
    </row>
    <row r="128" spans="1:1" s="245" customFormat="1" x14ac:dyDescent="0.2">
      <c r="A128" s="245" t="s">
        <v>201</v>
      </c>
    </row>
    <row r="129" spans="1:1" s="245" customFormat="1" x14ac:dyDescent="0.2">
      <c r="A129" s="245" t="s">
        <v>200</v>
      </c>
    </row>
    <row r="130" spans="1:1" s="245" customFormat="1" x14ac:dyDescent="0.2">
      <c r="A130" s="245" t="s">
        <v>199</v>
      </c>
    </row>
    <row r="131" spans="1:1" s="245" customFormat="1" x14ac:dyDescent="0.2">
      <c r="A131" s="245" t="s">
        <v>198</v>
      </c>
    </row>
    <row r="132" spans="1:1" s="245" customFormat="1" x14ac:dyDescent="0.2">
      <c r="A132" s="245" t="s">
        <v>197</v>
      </c>
    </row>
    <row r="133" spans="1:1" s="245" customFormat="1" x14ac:dyDescent="0.2">
      <c r="A133" s="245" t="s">
        <v>196</v>
      </c>
    </row>
    <row r="134" spans="1:1" s="245" customFormat="1" x14ac:dyDescent="0.2">
      <c r="A134" s="245" t="s">
        <v>195</v>
      </c>
    </row>
    <row r="135" spans="1:1" s="245" customFormat="1" x14ac:dyDescent="0.2">
      <c r="A135" s="245" t="s">
        <v>194</v>
      </c>
    </row>
    <row r="136" spans="1:1" s="245" customFormat="1" x14ac:dyDescent="0.2">
      <c r="A136" s="245" t="s">
        <v>193</v>
      </c>
    </row>
    <row r="137" spans="1:1" s="245" customFormat="1" x14ac:dyDescent="0.2">
      <c r="A137" s="245" t="s">
        <v>192</v>
      </c>
    </row>
    <row r="138" spans="1:1" s="245" customFormat="1" ht="38.25" x14ac:dyDescent="0.2">
      <c r="A138" s="246" t="s">
        <v>191</v>
      </c>
    </row>
    <row r="139" spans="1:1" s="245" customFormat="1" x14ac:dyDescent="0.2">
      <c r="A139" s="245" t="s">
        <v>190</v>
      </c>
    </row>
    <row r="140" spans="1:1" s="245" customFormat="1" ht="63.75" x14ac:dyDescent="0.2">
      <c r="A140" s="246" t="s">
        <v>189</v>
      </c>
    </row>
    <row r="141" spans="1:1" s="245" customFormat="1" x14ac:dyDescent="0.2">
      <c r="A141" s="245" t="s">
        <v>188</v>
      </c>
    </row>
    <row r="142" spans="1:1" s="245" customFormat="1" x14ac:dyDescent="0.2">
      <c r="A142" s="245" t="s">
        <v>187</v>
      </c>
    </row>
    <row r="143" spans="1:1" s="245" customFormat="1" x14ac:dyDescent="0.2">
      <c r="A143" s="245" t="s">
        <v>186</v>
      </c>
    </row>
    <row r="144" spans="1:1" s="245" customFormat="1" x14ac:dyDescent="0.2">
      <c r="A144" s="245" t="s">
        <v>185</v>
      </c>
    </row>
    <row r="145" spans="1:1" s="245" customFormat="1" x14ac:dyDescent="0.2">
      <c r="A145" s="245" t="s">
        <v>184</v>
      </c>
    </row>
    <row r="146" spans="1:1" s="245" customFormat="1" x14ac:dyDescent="0.2">
      <c r="A146" s="245" t="s">
        <v>183</v>
      </c>
    </row>
    <row r="147" spans="1:1" s="245" customFormat="1" x14ac:dyDescent="0.2">
      <c r="A147" s="245" t="s">
        <v>182</v>
      </c>
    </row>
    <row r="148" spans="1:1" s="245" customFormat="1" x14ac:dyDescent="0.2">
      <c r="A148" s="245" t="s">
        <v>181</v>
      </c>
    </row>
    <row r="149" spans="1:1" s="245" customFormat="1" x14ac:dyDescent="0.2">
      <c r="A149" s="245" t="s">
        <v>180</v>
      </c>
    </row>
    <row r="150" spans="1:1" s="245" customFormat="1" x14ac:dyDescent="0.2">
      <c r="A150" s="245" t="s">
        <v>179</v>
      </c>
    </row>
    <row r="151" spans="1:1" s="245" customFormat="1" x14ac:dyDescent="0.2">
      <c r="A151" s="245" t="s">
        <v>178</v>
      </c>
    </row>
    <row r="152" spans="1:1" s="245" customFormat="1" x14ac:dyDescent="0.2">
      <c r="A152" s="245" t="s">
        <v>177</v>
      </c>
    </row>
    <row r="153" spans="1:1" s="245" customFormat="1" x14ac:dyDescent="0.2">
      <c r="A153" s="245" t="s">
        <v>176</v>
      </c>
    </row>
    <row r="154" spans="1:1" s="245" customFormat="1" x14ac:dyDescent="0.2">
      <c r="A154" s="245" t="s">
        <v>175</v>
      </c>
    </row>
    <row r="155" spans="1:1" s="245" customFormat="1" x14ac:dyDescent="0.2">
      <c r="A155" s="245" t="s">
        <v>174</v>
      </c>
    </row>
    <row r="156" spans="1:1" s="245" customFormat="1" x14ac:dyDescent="0.2">
      <c r="A156" s="245" t="s">
        <v>173</v>
      </c>
    </row>
    <row r="157" spans="1:1" s="245" customFormat="1" x14ac:dyDescent="0.2">
      <c r="A157" s="245" t="s">
        <v>172</v>
      </c>
    </row>
    <row r="158" spans="1:1" s="245" customFormat="1" x14ac:dyDescent="0.2">
      <c r="A158" s="245" t="s">
        <v>171</v>
      </c>
    </row>
    <row r="159" spans="1:1" s="245" customFormat="1" x14ac:dyDescent="0.2">
      <c r="A159" s="245" t="s">
        <v>170</v>
      </c>
    </row>
    <row r="160" spans="1:1" s="245" customFormat="1" x14ac:dyDescent="0.2">
      <c r="A160" s="245" t="s">
        <v>169</v>
      </c>
    </row>
    <row r="161" spans="1:1" s="245" customFormat="1" x14ac:dyDescent="0.2">
      <c r="A161" s="245" t="s">
        <v>168</v>
      </c>
    </row>
    <row r="162" spans="1:1" s="245" customFormat="1" x14ac:dyDescent="0.2">
      <c r="A162" s="245" t="s">
        <v>167</v>
      </c>
    </row>
    <row r="163" spans="1:1" s="245" customFormat="1" x14ac:dyDescent="0.2">
      <c r="A163" s="245" t="s">
        <v>166</v>
      </c>
    </row>
    <row r="164" spans="1:1" s="245" customFormat="1" x14ac:dyDescent="0.2">
      <c r="A164" s="245" t="s">
        <v>165</v>
      </c>
    </row>
    <row r="165" spans="1:1" s="245" customFormat="1" x14ac:dyDescent="0.2">
      <c r="A165" s="245" t="s">
        <v>164</v>
      </c>
    </row>
    <row r="166" spans="1:1" s="245" customFormat="1" x14ac:dyDescent="0.2">
      <c r="A166" s="245" t="s">
        <v>163</v>
      </c>
    </row>
    <row r="167" spans="1:1" s="245" customFormat="1" x14ac:dyDescent="0.2">
      <c r="A167" s="245" t="s">
        <v>162</v>
      </c>
    </row>
    <row r="168" spans="1:1" s="245" customFormat="1" x14ac:dyDescent="0.2">
      <c r="A168" s="245" t="s">
        <v>161</v>
      </c>
    </row>
    <row r="169" spans="1:1" s="245" customFormat="1" x14ac:dyDescent="0.2">
      <c r="A169" s="245" t="s">
        <v>160</v>
      </c>
    </row>
    <row r="170" spans="1:1" s="245" customFormat="1" x14ac:dyDescent="0.2">
      <c r="A170" s="245" t="s">
        <v>159</v>
      </c>
    </row>
    <row r="171" spans="1:1" s="245" customFormat="1" x14ac:dyDescent="0.2">
      <c r="A171" s="245" t="s">
        <v>158</v>
      </c>
    </row>
    <row r="172" spans="1:1" s="245" customFormat="1" x14ac:dyDescent="0.2">
      <c r="A172" s="245" t="s">
        <v>157</v>
      </c>
    </row>
    <row r="173" spans="1:1" s="245" customFormat="1" x14ac:dyDescent="0.2">
      <c r="A173" s="245" t="s">
        <v>156</v>
      </c>
    </row>
    <row r="174" spans="1:1" s="245" customFormat="1" x14ac:dyDescent="0.2">
      <c r="A174" s="245" t="s">
        <v>155</v>
      </c>
    </row>
    <row r="175" spans="1:1" s="245" customFormat="1" x14ac:dyDescent="0.2">
      <c r="A175" s="245" t="s">
        <v>154</v>
      </c>
    </row>
    <row r="176" spans="1:1" s="245" customFormat="1" x14ac:dyDescent="0.2">
      <c r="A176" s="245" t="s">
        <v>153</v>
      </c>
    </row>
    <row r="177" spans="1:1" s="245" customFormat="1" x14ac:dyDescent="0.2">
      <c r="A177" s="245" t="s">
        <v>152</v>
      </c>
    </row>
    <row r="178" spans="1:1" s="245" customFormat="1" x14ac:dyDescent="0.2">
      <c r="A178" s="245" t="s">
        <v>151</v>
      </c>
    </row>
    <row r="179" spans="1:1" s="245" customFormat="1" x14ac:dyDescent="0.2">
      <c r="A179" s="245" t="s">
        <v>150</v>
      </c>
    </row>
    <row r="180" spans="1:1" s="245" customFormat="1" x14ac:dyDescent="0.2">
      <c r="A180" s="245" t="s">
        <v>149</v>
      </c>
    </row>
    <row r="181" spans="1:1" s="245" customFormat="1" x14ac:dyDescent="0.2">
      <c r="A181" s="245" t="s">
        <v>148</v>
      </c>
    </row>
    <row r="182" spans="1:1" s="245" customFormat="1" x14ac:dyDescent="0.2">
      <c r="A182" s="245" t="s">
        <v>147</v>
      </c>
    </row>
    <row r="183" spans="1:1" s="245" customFormat="1" x14ac:dyDescent="0.2">
      <c r="A183" s="245" t="s">
        <v>146</v>
      </c>
    </row>
    <row r="184" spans="1:1" s="245" customFormat="1" x14ac:dyDescent="0.2">
      <c r="A184" s="245" t="s">
        <v>145</v>
      </c>
    </row>
    <row r="185" spans="1:1" s="245" customFormat="1" x14ac:dyDescent="0.2">
      <c r="A185" s="245" t="s">
        <v>144</v>
      </c>
    </row>
    <row r="186" spans="1:1" s="245" customFormat="1" x14ac:dyDescent="0.2">
      <c r="A186" s="245" t="s">
        <v>143</v>
      </c>
    </row>
    <row r="187" spans="1:1" s="245" customFormat="1" x14ac:dyDescent="0.2">
      <c r="A187" s="245" t="s">
        <v>142</v>
      </c>
    </row>
    <row r="188" spans="1:1" s="245" customFormat="1" x14ac:dyDescent="0.2">
      <c r="A188" s="245" t="s">
        <v>141</v>
      </c>
    </row>
    <row r="189" spans="1:1" s="245" customFormat="1" x14ac:dyDescent="0.2">
      <c r="A189" s="245" t="s">
        <v>140</v>
      </c>
    </row>
    <row r="190" spans="1:1" s="245" customFormat="1" x14ac:dyDescent="0.2">
      <c r="A190" s="245" t="s">
        <v>139</v>
      </c>
    </row>
    <row r="191" spans="1:1" s="245" customFormat="1" x14ac:dyDescent="0.2">
      <c r="A191" s="245" t="s">
        <v>138</v>
      </c>
    </row>
    <row r="192" spans="1:1" s="245" customFormat="1" x14ac:dyDescent="0.2">
      <c r="A192" s="245" t="s">
        <v>137</v>
      </c>
    </row>
    <row r="193" spans="1:1" s="245" customFormat="1" x14ac:dyDescent="0.2">
      <c r="A193" s="245" t="s">
        <v>136</v>
      </c>
    </row>
    <row r="194" spans="1:1" s="245" customFormat="1" x14ac:dyDescent="0.2">
      <c r="A194" s="245" t="s">
        <v>135</v>
      </c>
    </row>
    <row r="195" spans="1:1" s="245" customFormat="1" x14ac:dyDescent="0.2">
      <c r="A195" s="245" t="s">
        <v>134</v>
      </c>
    </row>
    <row r="196" spans="1:1" s="245" customFormat="1" ht="38.25" x14ac:dyDescent="0.2">
      <c r="A196" s="246" t="s">
        <v>133</v>
      </c>
    </row>
    <row r="197" spans="1:1" s="245" customFormat="1" ht="76.5" x14ac:dyDescent="0.2">
      <c r="A197" s="246" t="s">
        <v>132</v>
      </c>
    </row>
    <row r="198" spans="1:1" s="245" customFormat="1" ht="76.5" x14ac:dyDescent="0.2">
      <c r="A198" s="246" t="s">
        <v>131</v>
      </c>
    </row>
    <row r="199" spans="1:1" s="245" customFormat="1" ht="51" x14ac:dyDescent="0.2">
      <c r="A199" s="246" t="s">
        <v>130</v>
      </c>
    </row>
    <row r="200" spans="1:1" s="245" customFormat="1" x14ac:dyDescent="0.2">
      <c r="A200" s="245" t="s">
        <v>129</v>
      </c>
    </row>
    <row r="201" spans="1:1" s="245" customFormat="1" x14ac:dyDescent="0.2">
      <c r="A201" s="245" t="s">
        <v>128</v>
      </c>
    </row>
    <row r="202" spans="1:1" s="245" customFormat="1" x14ac:dyDescent="0.2">
      <c r="A202" s="245" t="s">
        <v>127</v>
      </c>
    </row>
    <row r="203" spans="1:1" s="245" customFormat="1" x14ac:dyDescent="0.2">
      <c r="A203" s="245" t="s">
        <v>126</v>
      </c>
    </row>
    <row r="204" spans="1:1" s="245" customFormat="1" x14ac:dyDescent="0.2">
      <c r="A204" s="245" t="s">
        <v>125</v>
      </c>
    </row>
    <row r="205" spans="1:1" s="245" customFormat="1" x14ac:dyDescent="0.2">
      <c r="A205" s="245" t="s">
        <v>124</v>
      </c>
    </row>
    <row r="206" spans="1:1" s="245" customFormat="1" x14ac:dyDescent="0.2">
      <c r="A206" s="245" t="s">
        <v>123</v>
      </c>
    </row>
    <row r="207" spans="1:1" s="245" customFormat="1" x14ac:dyDescent="0.2">
      <c r="A207" s="245" t="s">
        <v>122</v>
      </c>
    </row>
    <row r="208" spans="1:1" s="245" customFormat="1" x14ac:dyDescent="0.2">
      <c r="A208" s="245" t="s">
        <v>121</v>
      </c>
    </row>
    <row r="209" spans="1:1" s="245" customFormat="1" x14ac:dyDescent="0.2">
      <c r="A209" s="245" t="s">
        <v>120</v>
      </c>
    </row>
    <row r="210" spans="1:1" s="245" customFormat="1" x14ac:dyDescent="0.2">
      <c r="A210" s="245" t="s">
        <v>119</v>
      </c>
    </row>
    <row r="211" spans="1:1" s="245" customFormat="1" x14ac:dyDescent="0.2">
      <c r="A211" s="245" t="s">
        <v>118</v>
      </c>
    </row>
    <row r="212" spans="1:1" s="245" customFormat="1" x14ac:dyDescent="0.2">
      <c r="A212" s="245" t="s">
        <v>117</v>
      </c>
    </row>
    <row r="213" spans="1:1" s="245" customFormat="1" x14ac:dyDescent="0.2">
      <c r="A213" s="245" t="s">
        <v>116</v>
      </c>
    </row>
    <row r="214" spans="1:1" s="245" customFormat="1" x14ac:dyDescent="0.2">
      <c r="A214" s="245" t="s">
        <v>115</v>
      </c>
    </row>
    <row r="215" spans="1:1" s="245" customFormat="1" x14ac:dyDescent="0.2">
      <c r="A215" s="245" t="s">
        <v>114</v>
      </c>
    </row>
    <row r="216" spans="1:1" s="245" customFormat="1" x14ac:dyDescent="0.2">
      <c r="A216" s="245" t="s">
        <v>113</v>
      </c>
    </row>
    <row r="217" spans="1:1" s="245" customFormat="1" x14ac:dyDescent="0.2">
      <c r="A217" s="245" t="s">
        <v>112</v>
      </c>
    </row>
    <row r="218" spans="1:1" s="245" customFormat="1" x14ac:dyDescent="0.2">
      <c r="A218" s="245" t="s">
        <v>111</v>
      </c>
    </row>
    <row r="219" spans="1:1" s="245" customFormat="1" x14ac:dyDescent="0.2">
      <c r="A219" s="245" t="s">
        <v>110</v>
      </c>
    </row>
    <row r="220" spans="1:1" s="245" customFormat="1" x14ac:dyDescent="0.2">
      <c r="A220" s="245" t="s">
        <v>109</v>
      </c>
    </row>
    <row r="221" spans="1:1" s="245" customFormat="1" x14ac:dyDescent="0.2">
      <c r="A221" s="245" t="s">
        <v>108</v>
      </c>
    </row>
    <row r="222" spans="1:1" s="245" customFormat="1" x14ac:dyDescent="0.2">
      <c r="A222" s="245" t="s">
        <v>107</v>
      </c>
    </row>
    <row r="223" spans="1:1" s="245" customFormat="1" x14ac:dyDescent="0.2">
      <c r="A223" s="245" t="s">
        <v>106</v>
      </c>
    </row>
    <row r="224" spans="1:1" s="245" customFormat="1" x14ac:dyDescent="0.2">
      <c r="A224" s="245" t="s">
        <v>105</v>
      </c>
    </row>
    <row r="225" spans="1:1" s="245" customFormat="1" ht="38.25" x14ac:dyDescent="0.2">
      <c r="A225" s="246" t="s">
        <v>104</v>
      </c>
    </row>
    <row r="226" spans="1:1" s="245" customFormat="1" x14ac:dyDescent="0.2">
      <c r="A226" s="245" t="s">
        <v>103</v>
      </c>
    </row>
    <row r="227" spans="1:1" s="245" customFormat="1" x14ac:dyDescent="0.2">
      <c r="A227" s="245" t="s">
        <v>102</v>
      </c>
    </row>
    <row r="228" spans="1:1" s="245" customFormat="1" x14ac:dyDescent="0.2">
      <c r="A228" s="245" t="s">
        <v>101</v>
      </c>
    </row>
    <row r="229" spans="1:1" s="245" customFormat="1" x14ac:dyDescent="0.2">
      <c r="A229" s="245" t="s">
        <v>100</v>
      </c>
    </row>
    <row r="230" spans="1:1" s="245" customFormat="1" x14ac:dyDescent="0.2">
      <c r="A230" s="245" t="s">
        <v>99</v>
      </c>
    </row>
    <row r="231" spans="1:1" s="245" customFormat="1" x14ac:dyDescent="0.2">
      <c r="A231" s="245" t="s">
        <v>98</v>
      </c>
    </row>
    <row r="232" spans="1:1" s="245" customFormat="1" x14ac:dyDescent="0.2">
      <c r="A232" s="245" t="s">
        <v>97</v>
      </c>
    </row>
    <row r="233" spans="1:1" s="245" customFormat="1" x14ac:dyDescent="0.2">
      <c r="A233" s="245" t="s">
        <v>96</v>
      </c>
    </row>
    <row r="234" spans="1:1" s="245" customFormat="1" x14ac:dyDescent="0.2">
      <c r="A234" s="245" t="s">
        <v>95</v>
      </c>
    </row>
    <row r="235" spans="1:1" s="245" customFormat="1" x14ac:dyDescent="0.2">
      <c r="A235" s="245" t="s">
        <v>94</v>
      </c>
    </row>
    <row r="236" spans="1:1" s="245" customFormat="1" x14ac:dyDescent="0.2">
      <c r="A236" s="245" t="s">
        <v>93</v>
      </c>
    </row>
    <row r="237" spans="1:1" s="245" customFormat="1" x14ac:dyDescent="0.2">
      <c r="A237" s="245" t="s">
        <v>92</v>
      </c>
    </row>
    <row r="238" spans="1:1" s="245" customFormat="1" x14ac:dyDescent="0.2">
      <c r="A238" s="245" t="s">
        <v>91</v>
      </c>
    </row>
    <row r="239" spans="1:1" s="245" customFormat="1" x14ac:dyDescent="0.2">
      <c r="A239" s="245" t="s">
        <v>90</v>
      </c>
    </row>
    <row r="240" spans="1:1" s="245" customFormat="1" x14ac:dyDescent="0.2">
      <c r="A240" s="245" t="s">
        <v>89</v>
      </c>
    </row>
    <row r="241" spans="1:1" s="245" customFormat="1" x14ac:dyDescent="0.2">
      <c r="A241" s="245" t="s">
        <v>88</v>
      </c>
    </row>
    <row r="242" spans="1:1" s="245" customFormat="1" x14ac:dyDescent="0.2">
      <c r="A242" s="245" t="s">
        <v>87</v>
      </c>
    </row>
    <row r="243" spans="1:1" s="245" customFormat="1" x14ac:dyDescent="0.2">
      <c r="A243" s="245" t="s">
        <v>86</v>
      </c>
    </row>
    <row r="244" spans="1:1" s="245" customFormat="1" x14ac:dyDescent="0.2">
      <c r="A244" s="245" t="s">
        <v>85</v>
      </c>
    </row>
    <row r="245" spans="1:1" s="245" customFormat="1" x14ac:dyDescent="0.2">
      <c r="A245" s="245" t="s">
        <v>84</v>
      </c>
    </row>
    <row r="246" spans="1:1" s="245" customFormat="1" x14ac:dyDescent="0.2">
      <c r="A246" s="245" t="s">
        <v>83</v>
      </c>
    </row>
    <row r="247" spans="1:1" s="245" customFormat="1" x14ac:dyDescent="0.2">
      <c r="A247" s="245" t="s">
        <v>82</v>
      </c>
    </row>
    <row r="248" spans="1:1" s="245" customFormat="1" x14ac:dyDescent="0.2">
      <c r="A248" s="245" t="s">
        <v>81</v>
      </c>
    </row>
    <row r="249" spans="1:1" s="245" customFormat="1" x14ac:dyDescent="0.2">
      <c r="A249" s="245" t="s">
        <v>80</v>
      </c>
    </row>
    <row r="250" spans="1:1" s="245" customFormat="1" x14ac:dyDescent="0.2">
      <c r="A250" s="245" t="s">
        <v>79</v>
      </c>
    </row>
    <row r="251" spans="1:1" s="245" customFormat="1" x14ac:dyDescent="0.2">
      <c r="A251" s="245" t="s">
        <v>78</v>
      </c>
    </row>
    <row r="252" spans="1:1" s="245" customFormat="1" x14ac:dyDescent="0.2">
      <c r="A252" s="245" t="s">
        <v>77</v>
      </c>
    </row>
    <row r="253" spans="1:1" s="245" customFormat="1" x14ac:dyDescent="0.2">
      <c r="A253" s="245" t="s">
        <v>76</v>
      </c>
    </row>
    <row r="254" spans="1:1" s="245" customFormat="1" x14ac:dyDescent="0.2">
      <c r="A254" s="245" t="s">
        <v>75</v>
      </c>
    </row>
    <row r="255" spans="1:1" s="245" customFormat="1" x14ac:dyDescent="0.2">
      <c r="A255" s="245" t="s">
        <v>74</v>
      </c>
    </row>
    <row r="256" spans="1:1" s="245" customFormat="1" x14ac:dyDescent="0.2">
      <c r="A256" s="245" t="s">
        <v>73</v>
      </c>
    </row>
    <row r="257" spans="1:1" s="245" customFormat="1" x14ac:dyDescent="0.2">
      <c r="A257" s="245" t="s">
        <v>72</v>
      </c>
    </row>
    <row r="258" spans="1:1" s="245" customFormat="1" x14ac:dyDescent="0.2">
      <c r="A258" s="245" t="s">
        <v>71</v>
      </c>
    </row>
    <row r="259" spans="1:1" s="245" customFormat="1" x14ac:dyDescent="0.2">
      <c r="A259" s="245" t="s">
        <v>70</v>
      </c>
    </row>
    <row r="260" spans="1:1" s="245" customFormat="1" x14ac:dyDescent="0.2">
      <c r="A260" s="245" t="s">
        <v>69</v>
      </c>
    </row>
    <row r="261" spans="1:1" s="245" customFormat="1" x14ac:dyDescent="0.2">
      <c r="A261" s="245" t="s">
        <v>68</v>
      </c>
    </row>
    <row r="262" spans="1:1" s="245" customFormat="1" x14ac:dyDescent="0.2">
      <c r="A262" s="245" t="s">
        <v>67</v>
      </c>
    </row>
    <row r="263" spans="1:1" s="245" customFormat="1" x14ac:dyDescent="0.2">
      <c r="A263" s="245" t="s">
        <v>66</v>
      </c>
    </row>
    <row r="264" spans="1:1" s="245" customFormat="1" x14ac:dyDescent="0.2">
      <c r="A264" s="245" t="s">
        <v>65</v>
      </c>
    </row>
    <row r="265" spans="1:1" s="245" customFormat="1" x14ac:dyDescent="0.2"/>
  </sheetData>
  <sheetProtection password="95AC" sheet="1"/>
  <mergeCells count="40">
    <mergeCell ref="A25:F26"/>
    <mergeCell ref="A30:F30"/>
    <mergeCell ref="N28:Q29"/>
    <mergeCell ref="R29:S29"/>
    <mergeCell ref="C31:D31"/>
    <mergeCell ref="B21:Z21"/>
    <mergeCell ref="B22:Z22"/>
    <mergeCell ref="B23:Z23"/>
    <mergeCell ref="B24:Z24"/>
    <mergeCell ref="U30:Z30"/>
    <mergeCell ref="G26:H26"/>
    <mergeCell ref="B20:Z20"/>
    <mergeCell ref="X8:X9"/>
    <mergeCell ref="J8:J9"/>
    <mergeCell ref="Z8:Z9"/>
    <mergeCell ref="P8:P9"/>
    <mergeCell ref="B8:D8"/>
    <mergeCell ref="N8:O8"/>
    <mergeCell ref="T8:T9"/>
    <mergeCell ref="U8:W8"/>
    <mergeCell ref="Y8:Y9"/>
    <mergeCell ref="E8:E9"/>
    <mergeCell ref="N5:Z5"/>
    <mergeCell ref="A18:Z18"/>
    <mergeCell ref="A7:H7"/>
    <mergeCell ref="K4:M4"/>
    <mergeCell ref="I7:M7"/>
    <mergeCell ref="B4:J4"/>
    <mergeCell ref="N7:Q7"/>
    <mergeCell ref="A8:A9"/>
    <mergeCell ref="B3:J3"/>
    <mergeCell ref="Q8:Q9"/>
    <mergeCell ref="K3:M3"/>
    <mergeCell ref="I8:I9"/>
    <mergeCell ref="R7:Y7"/>
    <mergeCell ref="B19:Z19"/>
    <mergeCell ref="K8:M8"/>
    <mergeCell ref="S8:S9"/>
    <mergeCell ref="N3:Z3"/>
    <mergeCell ref="N4:Z4"/>
  </mergeCells>
  <conditionalFormatting sqref="L10:L15">
    <cfRule type="cellIs" dxfId="2" priority="2" stopIfTrue="1" operator="greaterThan">
      <formula>0.3</formula>
    </cfRule>
  </conditionalFormatting>
  <dataValidations count="3">
    <dataValidation type="list" allowBlank="1" showInputMessage="1" showErrorMessage="1" sqref="E10:E15">
      <formula1>tageausl</formula1>
    </dataValidation>
    <dataValidation type="list" allowBlank="1" showInputMessage="1" showErrorMessage="1" sqref="R10:R15">
      <formula1>Land</formula1>
    </dataValidation>
    <dataValidation type="list" allowBlank="1" showInputMessage="1" showErrorMessage="1" sqref="U10:W15">
      <formula1>Essen</formula1>
    </dataValidation>
  </dataValidations>
  <printOptions horizontalCentered="1"/>
  <pageMargins left="0" right="0" top="0.78740157480314965" bottom="0.98425196850393704" header="0.51181102362204722" footer="0.51181102362204722"/>
  <pageSetup paperSize="9" scale="56" orientation="landscape" cellComments="asDisplayed" r:id="rId1"/>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4" tint="0.59999389629810485"/>
    <pageSetUpPr fitToPage="1"/>
  </sheetPr>
  <dimension ref="A1:AJ109"/>
  <sheetViews>
    <sheetView showGridLines="0" topLeftCell="M3" zoomScaleNormal="100" zoomScaleSheetLayoutView="100" workbookViewId="0">
      <selection activeCell="AA16" sqref="AA16"/>
    </sheetView>
  </sheetViews>
  <sheetFormatPr baseColWidth="10" defaultRowHeight="12.75" outlineLevelCol="1" x14ac:dyDescent="0.2"/>
  <cols>
    <col min="1" max="1" width="11.42578125" style="72"/>
    <col min="2" max="5" width="5.7109375" style="72" customWidth="1"/>
    <col min="6" max="7" width="12.7109375" style="72" customWidth="1"/>
    <col min="8" max="8" width="32.85546875" style="72" customWidth="1"/>
    <col min="9" max="9" width="7.42578125" style="72" customWidth="1"/>
    <col min="10" max="10" width="10.28515625" style="72" customWidth="1"/>
    <col min="11" max="11" width="9.5703125" style="72" customWidth="1"/>
    <col min="12" max="12" width="6.7109375" style="72" customWidth="1"/>
    <col min="13" max="13" width="8.7109375" style="72" customWidth="1"/>
    <col min="14" max="14" width="5.42578125" style="72" customWidth="1"/>
    <col min="15" max="15" width="6.42578125" style="72" hidden="1" customWidth="1" outlineLevel="1"/>
    <col min="16" max="16" width="6.5703125" style="72" customWidth="1" collapsed="1"/>
    <col min="17" max="17" width="9.5703125" style="72" customWidth="1"/>
    <col min="18" max="18" width="10.5703125" style="72" customWidth="1"/>
    <col min="19" max="19" width="35" style="72" customWidth="1"/>
    <col min="20" max="20" width="6.5703125" style="72" customWidth="1"/>
    <col min="21" max="21" width="5.42578125" style="72" customWidth="1" outlineLevel="1"/>
    <col min="22" max="25" width="6.85546875" style="184" customWidth="1" outlineLevel="1"/>
    <col min="26" max="26" width="6.140625" style="72" customWidth="1" outlineLevel="1"/>
    <col min="27" max="27" width="11.140625" style="72" customWidth="1"/>
    <col min="28" max="30" width="5.7109375" style="72" customWidth="1"/>
    <col min="31" max="33" width="6.140625" style="72" hidden="1" customWidth="1" outlineLevel="1"/>
    <col min="34" max="34" width="11.42578125" style="72" collapsed="1"/>
    <col min="35" max="35" width="11.42578125" style="72"/>
    <col min="36" max="36" width="13" style="72" customWidth="1"/>
    <col min="37" max="16384" width="11.42578125" style="72"/>
  </cols>
  <sheetData>
    <row r="1" spans="1:36" ht="23.25" customHeight="1" x14ac:dyDescent="0.2"/>
    <row r="2" spans="1:36" ht="27" x14ac:dyDescent="0.2">
      <c r="A2" s="73" t="s">
        <v>64</v>
      </c>
      <c r="F2" s="74"/>
      <c r="G2" s="74"/>
      <c r="H2" s="75"/>
      <c r="I2" s="75"/>
      <c r="J2" s="75"/>
      <c r="K2" s="75"/>
      <c r="L2" s="75"/>
      <c r="AB2" s="75"/>
      <c r="AC2" s="75"/>
      <c r="AD2" s="75"/>
      <c r="AE2" s="75"/>
      <c r="AF2" s="75"/>
      <c r="AG2" s="75"/>
      <c r="AH2" s="75"/>
      <c r="AI2" s="75"/>
      <c r="AJ2" s="75"/>
    </row>
    <row r="3" spans="1:36" x14ac:dyDescent="0.2">
      <c r="A3" s="76" t="s">
        <v>8</v>
      </c>
      <c r="B3" s="373">
        <f>'Reisekosten Ausland'!B3</f>
        <v>0</v>
      </c>
      <c r="C3" s="373"/>
      <c r="D3" s="373"/>
      <c r="E3" s="373"/>
      <c r="F3" s="373"/>
      <c r="G3" s="373"/>
      <c r="H3" s="373"/>
      <c r="I3" s="373"/>
      <c r="J3" s="374"/>
      <c r="K3" s="366" t="s">
        <v>16</v>
      </c>
      <c r="L3" s="367"/>
      <c r="M3" s="367"/>
      <c r="N3" s="77"/>
      <c r="O3" s="77"/>
      <c r="P3" s="77"/>
      <c r="Q3" s="77"/>
      <c r="R3" s="404">
        <f>'Reisekosten Ausland'!Q3</f>
        <v>0</v>
      </c>
      <c r="S3" s="404"/>
      <c r="T3" s="404"/>
      <c r="U3" s="404"/>
      <c r="V3" s="404"/>
      <c r="W3" s="404"/>
      <c r="X3" s="404"/>
      <c r="Y3" s="404"/>
      <c r="Z3" s="404"/>
      <c r="AA3" s="404"/>
      <c r="AB3" s="404"/>
      <c r="AC3" s="404"/>
      <c r="AD3" s="404"/>
      <c r="AE3" s="404"/>
      <c r="AF3" s="404"/>
      <c r="AG3" s="404"/>
      <c r="AH3" s="404"/>
      <c r="AI3" s="404"/>
      <c r="AJ3" s="404"/>
    </row>
    <row r="4" spans="1:36" x14ac:dyDescent="0.2">
      <c r="A4" s="78" t="s">
        <v>9</v>
      </c>
      <c r="B4" s="373">
        <f>'Reisekosten Ausland'!B4</f>
        <v>0</v>
      </c>
      <c r="C4" s="373"/>
      <c r="D4" s="373"/>
      <c r="E4" s="373"/>
      <c r="F4" s="373"/>
      <c r="G4" s="373"/>
      <c r="H4" s="373"/>
      <c r="I4" s="373"/>
      <c r="J4" s="374"/>
      <c r="K4" s="366" t="s">
        <v>59</v>
      </c>
      <c r="L4" s="367"/>
      <c r="M4" s="367"/>
      <c r="N4" s="77"/>
      <c r="O4" s="77"/>
      <c r="P4" s="77"/>
      <c r="Q4" s="77"/>
      <c r="R4" s="404">
        <f>'Reisekosten Ausland'!Q4</f>
        <v>0</v>
      </c>
      <c r="S4" s="404"/>
      <c r="T4" s="404"/>
      <c r="U4" s="404"/>
      <c r="V4" s="404"/>
      <c r="W4" s="404"/>
      <c r="X4" s="404"/>
      <c r="Y4" s="404"/>
      <c r="Z4" s="404"/>
      <c r="AA4" s="404"/>
      <c r="AB4" s="404"/>
      <c r="AC4" s="404"/>
      <c r="AD4" s="404"/>
      <c r="AE4" s="404"/>
      <c r="AF4" s="404"/>
      <c r="AG4" s="404"/>
      <c r="AH4" s="404"/>
      <c r="AI4" s="404"/>
      <c r="AJ4" s="404"/>
    </row>
    <row r="5" spans="1:36" x14ac:dyDescent="0.2">
      <c r="A5" s="79" t="s">
        <v>58</v>
      </c>
      <c r="B5" s="80"/>
      <c r="C5" s="80"/>
      <c r="D5" s="80"/>
      <c r="E5" s="80"/>
      <c r="F5" s="80"/>
      <c r="G5" s="373">
        <f>'Reisekosten Ausland'!G5</f>
        <v>0</v>
      </c>
      <c r="H5" s="373"/>
      <c r="I5" s="373"/>
      <c r="J5" s="374"/>
      <c r="K5" s="81"/>
      <c r="L5" s="81"/>
      <c r="M5" s="81"/>
      <c r="N5" s="82"/>
      <c r="O5" s="82"/>
      <c r="P5" s="82"/>
      <c r="Q5" s="82"/>
      <c r="R5" s="83"/>
      <c r="S5" s="82"/>
      <c r="T5" s="82"/>
      <c r="U5" s="82"/>
      <c r="V5" s="82"/>
      <c r="W5" s="82"/>
      <c r="X5" s="82"/>
      <c r="Y5" s="82"/>
      <c r="Z5" s="82"/>
      <c r="AA5" s="82"/>
      <c r="AB5" s="82"/>
      <c r="AC5" s="82"/>
      <c r="AD5" s="166"/>
    </row>
    <row r="6" spans="1:36" s="88" customFormat="1" ht="18.75" customHeight="1" thickBot="1" x14ac:dyDescent="0.25">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v>18</v>
      </c>
      <c r="U6" s="86"/>
      <c r="V6" s="86"/>
      <c r="W6" s="86"/>
      <c r="X6" s="86"/>
      <c r="Y6" s="86"/>
      <c r="Z6" s="86"/>
      <c r="AA6" s="86">
        <v>19</v>
      </c>
      <c r="AB6" s="86">
        <v>20</v>
      </c>
      <c r="AC6" s="86">
        <v>21</v>
      </c>
      <c r="AD6" s="167">
        <v>22</v>
      </c>
      <c r="AH6" s="88">
        <v>23</v>
      </c>
      <c r="AI6" s="88">
        <v>24</v>
      </c>
      <c r="AJ6" s="88">
        <v>25</v>
      </c>
    </row>
    <row r="7" spans="1:36" ht="13.5" thickBot="1" x14ac:dyDescent="0.25">
      <c r="A7" s="89" t="s">
        <v>0</v>
      </c>
      <c r="B7" s="90"/>
      <c r="C7" s="90"/>
      <c r="D7" s="90"/>
      <c r="E7" s="90"/>
      <c r="F7" s="90"/>
      <c r="G7" s="90"/>
      <c r="H7" s="91"/>
      <c r="I7" s="89" t="s">
        <v>1</v>
      </c>
      <c r="J7" s="92"/>
      <c r="K7" s="92"/>
      <c r="L7" s="92"/>
      <c r="M7" s="93"/>
      <c r="N7" s="94"/>
      <c r="O7" s="94"/>
      <c r="P7" s="94"/>
      <c r="Q7" s="94"/>
      <c r="R7" s="95" t="s">
        <v>63</v>
      </c>
      <c r="S7" s="96"/>
      <c r="T7" s="96"/>
      <c r="U7" s="96"/>
      <c r="V7" s="189"/>
      <c r="W7" s="189"/>
      <c r="X7" s="189"/>
      <c r="Y7" s="189"/>
      <c r="Z7" s="96"/>
      <c r="AA7" s="96"/>
      <c r="AB7" s="96"/>
      <c r="AC7" s="96"/>
      <c r="AD7" s="96"/>
      <c r="AE7" s="96"/>
      <c r="AF7" s="96"/>
      <c r="AG7" s="96"/>
      <c r="AH7" s="96"/>
      <c r="AI7" s="97"/>
      <c r="AJ7" s="98" t="s">
        <v>2</v>
      </c>
    </row>
    <row r="8" spans="1:36" s="105" customFormat="1" ht="43.5" customHeight="1" x14ac:dyDescent="0.2">
      <c r="A8" s="331" t="s">
        <v>55</v>
      </c>
      <c r="B8" s="333" t="s">
        <v>293</v>
      </c>
      <c r="C8" s="334"/>
      <c r="D8" s="369"/>
      <c r="E8" s="99"/>
      <c r="F8" s="101"/>
      <c r="G8" s="102"/>
      <c r="H8" s="103"/>
      <c r="I8" s="331" t="s">
        <v>37</v>
      </c>
      <c r="J8" s="338" t="s">
        <v>292</v>
      </c>
      <c r="K8" s="395" t="s">
        <v>26</v>
      </c>
      <c r="L8" s="396"/>
      <c r="M8" s="397"/>
      <c r="N8" s="331" t="s">
        <v>40</v>
      </c>
      <c r="O8" s="375" t="s">
        <v>40</v>
      </c>
      <c r="P8" s="344" t="s">
        <v>33</v>
      </c>
      <c r="Q8" s="344" t="s">
        <v>294</v>
      </c>
      <c r="R8" s="324" t="s">
        <v>41</v>
      </c>
      <c r="S8" s="104"/>
      <c r="T8" s="345" t="s">
        <v>28</v>
      </c>
      <c r="U8" s="104"/>
      <c r="V8" s="104"/>
      <c r="W8" s="104"/>
      <c r="X8" s="104"/>
      <c r="Y8" s="104"/>
      <c r="Z8" s="104"/>
      <c r="AA8" s="324" t="s">
        <v>297</v>
      </c>
      <c r="AB8" s="334" t="s">
        <v>296</v>
      </c>
      <c r="AC8" s="334"/>
      <c r="AD8" s="369"/>
      <c r="AE8" s="104"/>
      <c r="AF8" s="104"/>
      <c r="AG8" s="198"/>
      <c r="AH8" s="383" t="s">
        <v>17</v>
      </c>
      <c r="AI8" s="350" t="s">
        <v>295</v>
      </c>
      <c r="AJ8" s="401" t="s">
        <v>42</v>
      </c>
    </row>
    <row r="9" spans="1:36" ht="75.75" customHeight="1" thickBot="1" x14ac:dyDescent="0.25">
      <c r="A9" s="332"/>
      <c r="B9" s="107" t="s">
        <v>52</v>
      </c>
      <c r="C9" s="107" t="s">
        <v>53</v>
      </c>
      <c r="D9" s="108" t="s">
        <v>13</v>
      </c>
      <c r="E9" s="253"/>
      <c r="F9" s="109" t="s">
        <v>11</v>
      </c>
      <c r="G9" s="110" t="s">
        <v>12</v>
      </c>
      <c r="H9" s="111" t="s">
        <v>18</v>
      </c>
      <c r="I9" s="332"/>
      <c r="J9" s="377"/>
      <c r="K9" s="106" t="s">
        <v>10</v>
      </c>
      <c r="L9" s="113" t="s">
        <v>56</v>
      </c>
      <c r="M9" s="108" t="s">
        <v>36</v>
      </c>
      <c r="N9" s="332"/>
      <c r="O9" s="376" t="s">
        <v>39</v>
      </c>
      <c r="P9" s="345"/>
      <c r="Q9" s="345"/>
      <c r="R9" s="325"/>
      <c r="S9" s="114" t="s">
        <v>62</v>
      </c>
      <c r="T9" s="345"/>
      <c r="U9" s="200" t="s">
        <v>19</v>
      </c>
      <c r="V9" s="199" t="s">
        <v>323</v>
      </c>
      <c r="W9" s="199" t="s">
        <v>324</v>
      </c>
      <c r="X9" s="199" t="s">
        <v>322</v>
      </c>
      <c r="Y9" s="218" t="s">
        <v>366</v>
      </c>
      <c r="Z9" s="199" t="s">
        <v>21</v>
      </c>
      <c r="AA9" s="325"/>
      <c r="AB9" s="113" t="s">
        <v>22</v>
      </c>
      <c r="AC9" s="115" t="s">
        <v>23</v>
      </c>
      <c r="AD9" s="112" t="s">
        <v>24</v>
      </c>
      <c r="AE9" s="200"/>
      <c r="AF9" s="199"/>
      <c r="AG9" s="199"/>
      <c r="AH9" s="384"/>
      <c r="AI9" s="351"/>
      <c r="AJ9" s="402"/>
    </row>
    <row r="10" spans="1:36" ht="27.75" customHeight="1" thickBot="1" x14ac:dyDescent="0.25">
      <c r="A10" s="116">
        <f>'Reisekosten Ausland'!A10</f>
        <v>0</v>
      </c>
      <c r="B10" s="117">
        <f>'Reisekosten Ausland'!B10</f>
        <v>0</v>
      </c>
      <c r="C10" s="117">
        <f>'Reisekosten Ausland'!C10</f>
        <v>0</v>
      </c>
      <c r="D10" s="118">
        <f t="shared" ref="D10:D15" si="0">C10-B10</f>
        <v>0</v>
      </c>
      <c r="E10" s="277">
        <f>'Reisekosten Ausland'!E10</f>
        <v>0</v>
      </c>
      <c r="F10" s="119">
        <f>'Reisekosten Ausland'!F10</f>
        <v>0</v>
      </c>
      <c r="G10" s="119">
        <f>'Reisekosten Ausland'!G10</f>
        <v>0</v>
      </c>
      <c r="H10" s="119">
        <f>'Reisekosten Ausland'!H10</f>
        <v>0</v>
      </c>
      <c r="I10" s="201">
        <f>'Reisekosten Ausland'!I10</f>
        <v>0</v>
      </c>
      <c r="J10" s="123">
        <f>'Reisekosten Ausland'!J10</f>
        <v>0</v>
      </c>
      <c r="K10" s="202">
        <f>'Reisekosten Ausland'!K10</f>
        <v>0</v>
      </c>
      <c r="L10" s="121">
        <f>'Reisekosten Ausland'!L10</f>
        <v>0</v>
      </c>
      <c r="M10" s="35">
        <f t="shared" ref="M10:M15" si="1">IF(L10&gt;0.3,0.3*K10,L10*K10)</f>
        <v>0</v>
      </c>
      <c r="N10" s="120">
        <f>'Reisekosten Ausland'!N10</f>
        <v>0</v>
      </c>
      <c r="O10" s="203">
        <f t="shared" ref="O10:O15" si="2">IF(N10="x",25,0)</f>
        <v>0</v>
      </c>
      <c r="P10" s="122">
        <f>'Reisekosten Ausland'!O10</f>
        <v>0</v>
      </c>
      <c r="Q10" s="123">
        <f>'Reisekosten Ausland'!P10</f>
        <v>0</v>
      </c>
      <c r="R10" s="35">
        <f t="shared" ref="R10:R15" si="3">IF(P10="x",0,IF(Q10&gt;0,Q10,O10))</f>
        <v>0</v>
      </c>
      <c r="S10" s="172">
        <f>'Reisekosten Ausland'!R10</f>
        <v>0</v>
      </c>
      <c r="T10" s="122">
        <f>'Reisekosten Ausland'!S10</f>
        <v>0</v>
      </c>
      <c r="U10" s="204">
        <f t="shared" ref="U10:U15" si="4">D10*24</f>
        <v>0</v>
      </c>
      <c r="V10" s="205" t="b">
        <f t="shared" ref="V10:V15" si="5">AND(U10=24)</f>
        <v>0</v>
      </c>
      <c r="W10" s="205" t="b">
        <f>AND(U10=24)</f>
        <v>0</v>
      </c>
      <c r="X10" s="205" t="b">
        <f t="shared" ref="X10:X15" si="6">OR(E10="AN",E10="AB")</f>
        <v>0</v>
      </c>
      <c r="Y10" s="276">
        <f>IF(S10=0,0,VLOOKUP(S10,Länderübersicht!$A$7:$G$233,2,FALSE))</f>
        <v>0</v>
      </c>
      <c r="Z10" s="206">
        <f>IF(S10=0,0,VLOOKUP(S10,Länderübersicht!$A$7:$G$233,3,FALSE))</f>
        <v>0</v>
      </c>
      <c r="AA10" s="68">
        <f>IF(T10="x",(IF(AND(A11-A10=1,U10&lt;=8,U11&lt;=8,U10+U11&gt;8,E10="E",E11="E",U11&lt;=U10,C10=1,B11=0),Z10,IF(V10=TRUE,Y10,IF(W10=TRUE,Z10,IF(X10=TRUE,Z10,0)))))*0.9,IF(AND(A11-A10=1,U10&lt;=8,U11&lt;=8,U10+U11&gt;8,E10="E",E11="E",U11&lt;=U10,C10=1,B11=0),Z10,IF(V10=TRUE,Y10,IF(W10=TRUE,Z10,IF(X10=TRUE,Z10,0)))))</f>
        <v>0</v>
      </c>
      <c r="AB10" s="207">
        <f>'Reisekosten Ausland'!U10</f>
        <v>0</v>
      </c>
      <c r="AC10" s="207">
        <f>'Reisekosten Ausland'!V10</f>
        <v>0</v>
      </c>
      <c r="AD10" s="207">
        <f>'Reisekosten Ausland'!W10</f>
        <v>0</v>
      </c>
      <c r="AE10" s="203">
        <f>IF(AB10=0,0,VLOOKUP(S10,Länderübersicht!$A$7:$G$229,4,FALSE))</f>
        <v>0</v>
      </c>
      <c r="AF10" s="203">
        <f>IF(AC10=0,0,VLOOKUP(S10,Länderübersicht!$A$7:$G$229,6,FALSE))</f>
        <v>0</v>
      </c>
      <c r="AG10" s="203">
        <f>IF(AD10=0,0,VLOOKUP(S10,Länderübersicht!$A$7:$G$229,6,FALSE))</f>
        <v>0</v>
      </c>
      <c r="AH10" s="61">
        <f t="shared" ref="AH10:AH15" si="7">IF((AE10+AF10+AG10)&gt;AA10,-AA10,-(AE10+AF10+AG10))</f>
        <v>0</v>
      </c>
      <c r="AI10" s="208">
        <f>'Reisekosten Ausland'!Y10</f>
        <v>0</v>
      </c>
      <c r="AJ10" s="49">
        <f t="shared" ref="AJ10:AJ15" si="8">AI10+AH10+AA10+R10+M10+J10</f>
        <v>0</v>
      </c>
    </row>
    <row r="11" spans="1:36" ht="27.75" customHeight="1" thickBot="1" x14ac:dyDescent="0.25">
      <c r="A11" s="124">
        <f>'Reisekosten Ausland'!A11</f>
        <v>0</v>
      </c>
      <c r="B11" s="125">
        <f>'Reisekosten Ausland'!B11</f>
        <v>0</v>
      </c>
      <c r="C11" s="125">
        <f>'Reisekosten Ausland'!C11</f>
        <v>0</v>
      </c>
      <c r="D11" s="126">
        <f t="shared" si="0"/>
        <v>0</v>
      </c>
      <c r="E11" s="278">
        <f>'Reisekosten Ausland'!E11</f>
        <v>0</v>
      </c>
      <c r="F11" s="119">
        <f>'Reisekosten Ausland'!F11</f>
        <v>0</v>
      </c>
      <c r="G11" s="119">
        <f>'Reisekosten Ausland'!G11</f>
        <v>0</v>
      </c>
      <c r="H11" s="119">
        <f>'Reisekosten Ausland'!H11</f>
        <v>0</v>
      </c>
      <c r="I11" s="201">
        <f>'Reisekosten Ausland'!I11</f>
        <v>0</v>
      </c>
      <c r="J11" s="127">
        <f>'Reisekosten Ausland'!J11</f>
        <v>0</v>
      </c>
      <c r="K11" s="202">
        <f>'Reisekosten Ausland'!K11</f>
        <v>0</v>
      </c>
      <c r="L11" s="121">
        <f>'Reisekosten Ausland'!L11</f>
        <v>0</v>
      </c>
      <c r="M11" s="52">
        <f t="shared" si="1"/>
        <v>0</v>
      </c>
      <c r="N11" s="120">
        <f>'Reisekosten Ausland'!N11</f>
        <v>0</v>
      </c>
      <c r="O11" s="203">
        <f t="shared" si="2"/>
        <v>0</v>
      </c>
      <c r="P11" s="122">
        <f>'Reisekosten Ausland'!O11</f>
        <v>0</v>
      </c>
      <c r="Q11" s="123">
        <f>'Reisekosten Ausland'!P11</f>
        <v>0</v>
      </c>
      <c r="R11" s="52">
        <f t="shared" si="3"/>
        <v>0</v>
      </c>
      <c r="S11" s="172">
        <f>'Reisekosten Ausland'!R11</f>
        <v>0</v>
      </c>
      <c r="T11" s="122">
        <f>'Reisekosten Ausland'!S11</f>
        <v>0</v>
      </c>
      <c r="U11" s="210">
        <f t="shared" si="4"/>
        <v>0</v>
      </c>
      <c r="V11" s="211" t="b">
        <f t="shared" si="5"/>
        <v>0</v>
      </c>
      <c r="W11" s="205" t="b">
        <f>AND(U11&gt;8)</f>
        <v>0</v>
      </c>
      <c r="X11" s="205" t="b">
        <f t="shared" si="6"/>
        <v>0</v>
      </c>
      <c r="Y11" s="276">
        <f>IF(S11=0,0,VLOOKUP(S11,Länderübersicht!$A$7:$G$233,2,FALSE))</f>
        <v>0</v>
      </c>
      <c r="Z11" s="206">
        <f>IF(S11=0,0,VLOOKUP(S11,Länderübersicht!$A$7:$G$233,3,FALSE))</f>
        <v>0</v>
      </c>
      <c r="AA11" s="68">
        <f t="shared" ref="AA11:AA16" si="9">IF(T11="x",(IF(AND(A12-A11=1,U11&lt;=8,U12&lt;=8,U11+U12&gt;8,E11="E",E12="E",U12&lt;=U11,C11=1,B12=0),Z11,IF(V11=TRUE,Y11,IF(W11=TRUE,Z11,IF(X11=TRUE,Z11,0)))))*0.9,IF(AND(A12-A11=1,U11&lt;=8,U12&lt;=8,U11+U12&gt;8,E11="E",E12="E",U12&lt;=U11,C11=1,B12=0),Z11,IF(V11=TRUE,Y11,IF(W11=TRUE,Z11,IF(X11=TRUE,Z11,0)))))</f>
        <v>0</v>
      </c>
      <c r="AB11" s="207">
        <f>'Reisekosten Ausland'!U11</f>
        <v>0</v>
      </c>
      <c r="AC11" s="207">
        <f>'Reisekosten Ausland'!V11</f>
        <v>0</v>
      </c>
      <c r="AD11" s="207">
        <f>'Reisekosten Ausland'!W11</f>
        <v>0</v>
      </c>
      <c r="AE11" s="203">
        <f>IF(AB11=0,0,VLOOKUP(S11,Länderübersicht!$A$7:$G$229,4,FALSE))</f>
        <v>0</v>
      </c>
      <c r="AF11" s="203">
        <f>IF(AC11=0,0,VLOOKUP(S11,Länderübersicht!$A$7:$G$229,6,FALSE))</f>
        <v>0</v>
      </c>
      <c r="AG11" s="203">
        <f>IF(AD11=0,0,VLOOKUP(S11,Länderübersicht!$A$7:$G$229,6,FALSE))</f>
        <v>0</v>
      </c>
      <c r="AH11" s="61">
        <f t="shared" si="7"/>
        <v>0</v>
      </c>
      <c r="AI11" s="208">
        <f>'Reisekosten Ausland'!Y11</f>
        <v>0</v>
      </c>
      <c r="AJ11" s="49">
        <f t="shared" si="8"/>
        <v>0</v>
      </c>
    </row>
    <row r="12" spans="1:36" ht="27.75" customHeight="1" thickBot="1" x14ac:dyDescent="0.25">
      <c r="A12" s="124">
        <f>'Reisekosten Ausland'!A12</f>
        <v>0</v>
      </c>
      <c r="B12" s="125">
        <f>'Reisekosten Ausland'!B12</f>
        <v>0</v>
      </c>
      <c r="C12" s="125">
        <f>'Reisekosten Ausland'!C12</f>
        <v>0</v>
      </c>
      <c r="D12" s="126">
        <f t="shared" si="0"/>
        <v>0</v>
      </c>
      <c r="E12" s="278">
        <f>'Reisekosten Ausland'!E12</f>
        <v>0</v>
      </c>
      <c r="F12" s="119">
        <f>'Reisekosten Ausland'!F12</f>
        <v>0</v>
      </c>
      <c r="G12" s="119">
        <f>'Reisekosten Ausland'!G12</f>
        <v>0</v>
      </c>
      <c r="H12" s="119">
        <f>'Reisekosten Ausland'!H12</f>
        <v>0</v>
      </c>
      <c r="I12" s="201">
        <f>'Reisekosten Ausland'!I12</f>
        <v>0</v>
      </c>
      <c r="J12" s="127">
        <f>'Reisekosten Ausland'!J12</f>
        <v>0</v>
      </c>
      <c r="K12" s="202">
        <f>'Reisekosten Ausland'!K12</f>
        <v>0</v>
      </c>
      <c r="L12" s="121">
        <f>'Reisekosten Ausland'!L12</f>
        <v>0</v>
      </c>
      <c r="M12" s="52">
        <f t="shared" si="1"/>
        <v>0</v>
      </c>
      <c r="N12" s="120">
        <f>'Reisekosten Ausland'!N12</f>
        <v>0</v>
      </c>
      <c r="O12" s="203">
        <f t="shared" si="2"/>
        <v>0</v>
      </c>
      <c r="P12" s="122">
        <f>'Reisekosten Ausland'!O12</f>
        <v>0</v>
      </c>
      <c r="Q12" s="123">
        <f>'Reisekosten Ausland'!P12</f>
        <v>0</v>
      </c>
      <c r="R12" s="52">
        <f t="shared" si="3"/>
        <v>0</v>
      </c>
      <c r="S12" s="172">
        <f>'Reisekosten Ausland'!R12</f>
        <v>0</v>
      </c>
      <c r="T12" s="122">
        <f>'Reisekosten Ausland'!S12</f>
        <v>0</v>
      </c>
      <c r="U12" s="210">
        <f t="shared" si="4"/>
        <v>0</v>
      </c>
      <c r="V12" s="211" t="b">
        <f t="shared" si="5"/>
        <v>0</v>
      </c>
      <c r="W12" s="205" t="b">
        <f>AND(U12&gt;8)</f>
        <v>0</v>
      </c>
      <c r="X12" s="205" t="b">
        <f t="shared" si="6"/>
        <v>0</v>
      </c>
      <c r="Y12" s="276">
        <f>IF(S12=0,0,VLOOKUP(S12,Länderübersicht!$A$7:$G$233,2,FALSE))</f>
        <v>0</v>
      </c>
      <c r="Z12" s="206">
        <f>IF(S12=0,0,VLOOKUP(S12,Länderübersicht!$A$7:$G$233,3,FALSE))</f>
        <v>0</v>
      </c>
      <c r="AA12" s="68">
        <f t="shared" si="9"/>
        <v>0</v>
      </c>
      <c r="AB12" s="207">
        <f>'Reisekosten Ausland'!U12</f>
        <v>0</v>
      </c>
      <c r="AC12" s="207">
        <f>'Reisekosten Ausland'!V12</f>
        <v>0</v>
      </c>
      <c r="AD12" s="207">
        <f>'Reisekosten Ausland'!W12</f>
        <v>0</v>
      </c>
      <c r="AE12" s="203">
        <f>IF(AB12=0,0,VLOOKUP(S12,Länderübersicht!$A$7:$G$229,4,FALSE))</f>
        <v>0</v>
      </c>
      <c r="AF12" s="203">
        <f>IF(AC12=0,0,VLOOKUP(S12,Länderübersicht!$A$7:$G$229,6,FALSE))</f>
        <v>0</v>
      </c>
      <c r="AG12" s="203">
        <f>IF(AD12=0,0,VLOOKUP(S12,Länderübersicht!$A$7:$G$229,6,FALSE))</f>
        <v>0</v>
      </c>
      <c r="AH12" s="61">
        <f t="shared" si="7"/>
        <v>0</v>
      </c>
      <c r="AI12" s="208">
        <f>'Reisekosten Ausland'!Y12</f>
        <v>0</v>
      </c>
      <c r="AJ12" s="49">
        <f t="shared" si="8"/>
        <v>0</v>
      </c>
    </row>
    <row r="13" spans="1:36" ht="27.75" customHeight="1" thickBot="1" x14ac:dyDescent="0.25">
      <c r="A13" s="124">
        <f>'Reisekosten Ausland'!A13</f>
        <v>0</v>
      </c>
      <c r="B13" s="125">
        <f>'Reisekosten Ausland'!B13</f>
        <v>0</v>
      </c>
      <c r="C13" s="125">
        <f>'Reisekosten Ausland'!C13</f>
        <v>0</v>
      </c>
      <c r="D13" s="126">
        <f t="shared" si="0"/>
        <v>0</v>
      </c>
      <c r="E13" s="278">
        <f>'Reisekosten Ausland'!E13</f>
        <v>0</v>
      </c>
      <c r="F13" s="119">
        <f>'Reisekosten Ausland'!F13</f>
        <v>0</v>
      </c>
      <c r="G13" s="119">
        <f>'Reisekosten Ausland'!G13</f>
        <v>0</v>
      </c>
      <c r="H13" s="119">
        <f>'Reisekosten Ausland'!H13</f>
        <v>0</v>
      </c>
      <c r="I13" s="201">
        <f>'Reisekosten Ausland'!I13</f>
        <v>0</v>
      </c>
      <c r="J13" s="127">
        <f>'Reisekosten Ausland'!J13</f>
        <v>0</v>
      </c>
      <c r="K13" s="202">
        <f>'Reisekosten Ausland'!K13</f>
        <v>0</v>
      </c>
      <c r="L13" s="121">
        <f>'Reisekosten Ausland'!L13</f>
        <v>0</v>
      </c>
      <c r="M13" s="52">
        <f t="shared" si="1"/>
        <v>0</v>
      </c>
      <c r="N13" s="120">
        <f>'Reisekosten Ausland'!N13</f>
        <v>0</v>
      </c>
      <c r="O13" s="203">
        <f t="shared" si="2"/>
        <v>0</v>
      </c>
      <c r="P13" s="122">
        <f>'Reisekosten Ausland'!O13</f>
        <v>0</v>
      </c>
      <c r="Q13" s="123">
        <f>'Reisekosten Ausland'!P13</f>
        <v>0</v>
      </c>
      <c r="R13" s="52">
        <f t="shared" si="3"/>
        <v>0</v>
      </c>
      <c r="S13" s="172">
        <f>'Reisekosten Ausland'!R13</f>
        <v>0</v>
      </c>
      <c r="T13" s="122">
        <f>'Reisekosten Ausland'!S13</f>
        <v>0</v>
      </c>
      <c r="U13" s="210">
        <f t="shared" si="4"/>
        <v>0</v>
      </c>
      <c r="V13" s="211" t="b">
        <f t="shared" si="5"/>
        <v>0</v>
      </c>
      <c r="W13" s="205" t="b">
        <f>AND(U13&gt;8)</f>
        <v>0</v>
      </c>
      <c r="X13" s="205" t="b">
        <f t="shared" si="6"/>
        <v>0</v>
      </c>
      <c r="Y13" s="276">
        <f>IF(S13=0,0,VLOOKUP(S13,Länderübersicht!$A$7:$G$233,2,FALSE))</f>
        <v>0</v>
      </c>
      <c r="Z13" s="206">
        <f>IF(S13=0,0,VLOOKUP(S13,Länderübersicht!$A$7:$G$233,3,FALSE))</f>
        <v>0</v>
      </c>
      <c r="AA13" s="68">
        <f t="shared" si="9"/>
        <v>0</v>
      </c>
      <c r="AB13" s="207">
        <f>'Reisekosten Ausland'!U13</f>
        <v>0</v>
      </c>
      <c r="AC13" s="207">
        <f>'Reisekosten Ausland'!V13</f>
        <v>0</v>
      </c>
      <c r="AD13" s="207">
        <f>'Reisekosten Ausland'!W13</f>
        <v>0</v>
      </c>
      <c r="AE13" s="203">
        <f>IF(AB13=0,0,VLOOKUP(S13,Länderübersicht!$A$7:$G$229,4,FALSE))</f>
        <v>0</v>
      </c>
      <c r="AF13" s="203">
        <f>IF(AC13=0,0,VLOOKUP(S13,Länderübersicht!$A$7:$G$229,6,FALSE))</f>
        <v>0</v>
      </c>
      <c r="AG13" s="203">
        <f>IF(AD13=0,0,VLOOKUP(S13,Länderübersicht!$A$7:$G$229,6,FALSE))</f>
        <v>0</v>
      </c>
      <c r="AH13" s="61">
        <f t="shared" si="7"/>
        <v>0</v>
      </c>
      <c r="AI13" s="208">
        <f>'Reisekosten Ausland'!Y13</f>
        <v>0</v>
      </c>
      <c r="AJ13" s="49">
        <f t="shared" si="8"/>
        <v>0</v>
      </c>
    </row>
    <row r="14" spans="1:36" ht="27.75" customHeight="1" thickBot="1" x14ac:dyDescent="0.25">
      <c r="A14" s="124">
        <f>'Reisekosten Ausland'!A14</f>
        <v>0</v>
      </c>
      <c r="B14" s="125">
        <f>'Reisekosten Ausland'!B14</f>
        <v>0</v>
      </c>
      <c r="C14" s="125">
        <f>'Reisekosten Ausland'!C14</f>
        <v>0</v>
      </c>
      <c r="D14" s="126">
        <f t="shared" si="0"/>
        <v>0</v>
      </c>
      <c r="E14" s="278">
        <f>'Reisekosten Ausland'!E14</f>
        <v>0</v>
      </c>
      <c r="F14" s="119">
        <f>'Reisekosten Ausland'!F14</f>
        <v>0</v>
      </c>
      <c r="G14" s="119">
        <f>'Reisekosten Ausland'!G14</f>
        <v>0</v>
      </c>
      <c r="H14" s="119">
        <f>'Reisekosten Ausland'!H14</f>
        <v>0</v>
      </c>
      <c r="I14" s="201">
        <f>'Reisekosten Ausland'!I14</f>
        <v>0</v>
      </c>
      <c r="J14" s="127">
        <f>'Reisekosten Ausland'!J14</f>
        <v>0</v>
      </c>
      <c r="K14" s="202">
        <f>'Reisekosten Ausland'!K14</f>
        <v>0</v>
      </c>
      <c r="L14" s="121">
        <f>'Reisekosten Ausland'!L14</f>
        <v>0</v>
      </c>
      <c r="M14" s="52">
        <f t="shared" si="1"/>
        <v>0</v>
      </c>
      <c r="N14" s="120">
        <f>'Reisekosten Ausland'!N14</f>
        <v>0</v>
      </c>
      <c r="O14" s="203">
        <f t="shared" si="2"/>
        <v>0</v>
      </c>
      <c r="P14" s="122">
        <f>'Reisekosten Ausland'!O14</f>
        <v>0</v>
      </c>
      <c r="Q14" s="123">
        <f>'Reisekosten Ausland'!P14</f>
        <v>0</v>
      </c>
      <c r="R14" s="52">
        <f t="shared" si="3"/>
        <v>0</v>
      </c>
      <c r="S14" s="172">
        <f>'Reisekosten Ausland'!R14</f>
        <v>0</v>
      </c>
      <c r="T14" s="122">
        <f>'Reisekosten Ausland'!S14</f>
        <v>0</v>
      </c>
      <c r="U14" s="210">
        <f t="shared" si="4"/>
        <v>0</v>
      </c>
      <c r="V14" s="211" t="b">
        <f t="shared" si="5"/>
        <v>0</v>
      </c>
      <c r="W14" s="205" t="b">
        <f>AND(U14&gt;8)</f>
        <v>0</v>
      </c>
      <c r="X14" s="205" t="b">
        <f t="shared" si="6"/>
        <v>0</v>
      </c>
      <c r="Y14" s="276">
        <f>IF(S14=0,0,VLOOKUP(S14,Länderübersicht!$A$7:$G$233,2,FALSE))</f>
        <v>0</v>
      </c>
      <c r="Z14" s="206">
        <f>IF(S14=0,0,VLOOKUP(S14,Länderübersicht!$A$7:$G$233,3,FALSE))</f>
        <v>0</v>
      </c>
      <c r="AA14" s="68">
        <f t="shared" si="9"/>
        <v>0</v>
      </c>
      <c r="AB14" s="207">
        <f>'Reisekosten Ausland'!U14</f>
        <v>0</v>
      </c>
      <c r="AC14" s="207">
        <f>'Reisekosten Ausland'!V14</f>
        <v>0</v>
      </c>
      <c r="AD14" s="207">
        <f>'Reisekosten Ausland'!W14</f>
        <v>0</v>
      </c>
      <c r="AE14" s="203">
        <f>IF(AB14=0,0,VLOOKUP(S14,Länderübersicht!$A$7:$G$229,4,FALSE))</f>
        <v>0</v>
      </c>
      <c r="AF14" s="203">
        <f>IF(AC14=0,0,VLOOKUP(S14,Länderübersicht!$A$7:$G$229,6,FALSE))</f>
        <v>0</v>
      </c>
      <c r="AG14" s="203">
        <f>IF(AD14=0,0,VLOOKUP(S14,Länderübersicht!$A$7:$G$229,6,FALSE))</f>
        <v>0</v>
      </c>
      <c r="AH14" s="61">
        <f t="shared" si="7"/>
        <v>0</v>
      </c>
      <c r="AI14" s="208">
        <f>'Reisekosten Ausland'!Y14</f>
        <v>0</v>
      </c>
      <c r="AJ14" s="49">
        <f t="shared" si="8"/>
        <v>0</v>
      </c>
    </row>
    <row r="15" spans="1:36" ht="27.75" customHeight="1" thickBot="1" x14ac:dyDescent="0.25">
      <c r="A15" s="128">
        <f>'Reisekosten Ausland'!A15</f>
        <v>0</v>
      </c>
      <c r="B15" s="129">
        <f>'Reisekosten Ausland'!B15</f>
        <v>0</v>
      </c>
      <c r="C15" s="129">
        <f>'Reisekosten Ausland'!C15</f>
        <v>0</v>
      </c>
      <c r="D15" s="130">
        <f t="shared" si="0"/>
        <v>0</v>
      </c>
      <c r="E15" s="278">
        <f>'Reisekosten Ausland'!E15</f>
        <v>0</v>
      </c>
      <c r="F15" s="119">
        <f>'Reisekosten Ausland'!F15</f>
        <v>0</v>
      </c>
      <c r="G15" s="119">
        <f>'Reisekosten Ausland'!G15</f>
        <v>0</v>
      </c>
      <c r="H15" s="119">
        <f>'Reisekosten Ausland'!H15</f>
        <v>0</v>
      </c>
      <c r="I15" s="201">
        <f>'Reisekosten Ausland'!I15</f>
        <v>0</v>
      </c>
      <c r="J15" s="131">
        <f>'Reisekosten Ausland'!J15</f>
        <v>0</v>
      </c>
      <c r="K15" s="202">
        <f>'Reisekosten Ausland'!K15</f>
        <v>0</v>
      </c>
      <c r="L15" s="121">
        <f>'Reisekosten Ausland'!L15</f>
        <v>0</v>
      </c>
      <c r="M15" s="53">
        <f t="shared" si="1"/>
        <v>0</v>
      </c>
      <c r="N15" s="120">
        <f>'Reisekosten Ausland'!N15</f>
        <v>0</v>
      </c>
      <c r="O15" s="203">
        <f t="shared" si="2"/>
        <v>0</v>
      </c>
      <c r="P15" s="122">
        <f>'Reisekosten Ausland'!O15</f>
        <v>0</v>
      </c>
      <c r="Q15" s="123">
        <f>'Reisekosten Ausland'!P15</f>
        <v>0</v>
      </c>
      <c r="R15" s="53">
        <f t="shared" si="3"/>
        <v>0</v>
      </c>
      <c r="S15" s="172">
        <f>'Reisekosten Ausland'!R15</f>
        <v>0</v>
      </c>
      <c r="T15" s="122">
        <f>'Reisekosten Ausland'!S15</f>
        <v>0</v>
      </c>
      <c r="U15" s="213">
        <f t="shared" si="4"/>
        <v>0</v>
      </c>
      <c r="V15" s="214" t="b">
        <f t="shared" si="5"/>
        <v>0</v>
      </c>
      <c r="W15" s="205" t="b">
        <f>AND(U15&gt;8)</f>
        <v>0</v>
      </c>
      <c r="X15" s="205" t="b">
        <f t="shared" si="6"/>
        <v>0</v>
      </c>
      <c r="Y15" s="276">
        <f>IF(S15=0,0,VLOOKUP(S15,Länderübersicht!$A$7:$G$233,2,FALSE))</f>
        <v>0</v>
      </c>
      <c r="Z15" s="206">
        <f>IF(S15=0,0,VLOOKUP(S15,Länderübersicht!$A$7:$G$233,3,FALSE))</f>
        <v>0</v>
      </c>
      <c r="AA15" s="68">
        <f t="shared" si="9"/>
        <v>0</v>
      </c>
      <c r="AB15" s="207">
        <f>'Reisekosten Ausland'!U15</f>
        <v>0</v>
      </c>
      <c r="AC15" s="207">
        <f>'Reisekosten Ausland'!V15</f>
        <v>0</v>
      </c>
      <c r="AD15" s="207">
        <f>'Reisekosten Ausland'!W15</f>
        <v>0</v>
      </c>
      <c r="AE15" s="203">
        <f>IF(AB15=0,0,VLOOKUP(S15,Länderübersicht!$A$7:$G$229,4,FALSE))</f>
        <v>0</v>
      </c>
      <c r="AF15" s="203">
        <f>IF(AC15=0,0,VLOOKUP(S15,Länderübersicht!$A$7:$G$229,6,FALSE))</f>
        <v>0</v>
      </c>
      <c r="AG15" s="203">
        <f>IF(AD15=0,0,VLOOKUP(S15,Länderübersicht!$A$7:$G$229,6,FALSE))</f>
        <v>0</v>
      </c>
      <c r="AH15" s="61">
        <f t="shared" si="7"/>
        <v>0</v>
      </c>
      <c r="AI15" s="208">
        <f>'Reisekosten Ausland'!Y15</f>
        <v>0</v>
      </c>
      <c r="AJ15" s="49">
        <f t="shared" si="8"/>
        <v>0</v>
      </c>
    </row>
    <row r="16" spans="1:36" ht="27.75" customHeight="1" thickBot="1" x14ac:dyDescent="0.25">
      <c r="A16" s="128"/>
      <c r="B16" s="129"/>
      <c r="C16" s="129"/>
      <c r="D16" s="130"/>
      <c r="E16" s="279"/>
      <c r="F16" s="119"/>
      <c r="G16" s="119"/>
      <c r="H16" s="119"/>
      <c r="I16" s="201"/>
      <c r="J16" s="131"/>
      <c r="K16" s="202"/>
      <c r="L16" s="121"/>
      <c r="M16" s="53"/>
      <c r="N16" s="120"/>
      <c r="O16" s="212"/>
      <c r="P16" s="122"/>
      <c r="Q16" s="123"/>
      <c r="R16" s="53"/>
      <c r="S16" s="172"/>
      <c r="T16" s="122"/>
      <c r="U16" s="213"/>
      <c r="V16" s="214"/>
      <c r="W16" s="214"/>
      <c r="X16" s="214"/>
      <c r="Y16" s="214"/>
      <c r="Z16" s="275"/>
      <c r="AA16" s="68">
        <f t="shared" si="9"/>
        <v>0</v>
      </c>
      <c r="AB16" s="207"/>
      <c r="AC16" s="207"/>
      <c r="AD16" s="207"/>
      <c r="AE16" s="203"/>
      <c r="AF16" s="203"/>
      <c r="AG16" s="203"/>
      <c r="AH16" s="61"/>
      <c r="AI16" s="215" t="s">
        <v>4</v>
      </c>
      <c r="AJ16" s="49">
        <f>SUM(AJ10:AJ15)</f>
        <v>0</v>
      </c>
    </row>
    <row r="19" spans="1:1" x14ac:dyDescent="0.2">
      <c r="A19" s="72" t="s">
        <v>31</v>
      </c>
    </row>
    <row r="99" spans="1:10" ht="11.25" customHeight="1" x14ac:dyDescent="0.2"/>
    <row r="100" spans="1:10" hidden="1" x14ac:dyDescent="0.2">
      <c r="A100" s="165" t="s">
        <v>315</v>
      </c>
      <c r="B100" s="165" t="s">
        <v>317</v>
      </c>
      <c r="J100" s="165"/>
    </row>
    <row r="101" spans="1:10" hidden="1" x14ac:dyDescent="0.2">
      <c r="A101" s="165" t="s">
        <v>316</v>
      </c>
      <c r="B101" s="165" t="s">
        <v>318</v>
      </c>
      <c r="J101" s="165"/>
    </row>
    <row r="102" spans="1:10" hidden="1" x14ac:dyDescent="0.2">
      <c r="B102" s="165" t="s">
        <v>319</v>
      </c>
    </row>
    <row r="103" spans="1:10" hidden="1" x14ac:dyDescent="0.2">
      <c r="B103" s="165" t="s">
        <v>320</v>
      </c>
    </row>
    <row r="104" spans="1:10" hidden="1" x14ac:dyDescent="0.2"/>
    <row r="105" spans="1:10" hidden="1" x14ac:dyDescent="0.2"/>
    <row r="106" spans="1:10" hidden="1" x14ac:dyDescent="0.2"/>
    <row r="107" spans="1:10" hidden="1" x14ac:dyDescent="0.2"/>
    <row r="108" spans="1:10" hidden="1" x14ac:dyDescent="0.2"/>
    <row r="109" spans="1:10" hidden="1" x14ac:dyDescent="0.2"/>
  </sheetData>
  <mergeCells count="23">
    <mergeCell ref="A8:A9"/>
    <mergeCell ref="B8:D8"/>
    <mergeCell ref="I8:I9"/>
    <mergeCell ref="J8:J9"/>
    <mergeCell ref="K8:M8"/>
    <mergeCell ref="O8:O9"/>
    <mergeCell ref="N8:N9"/>
    <mergeCell ref="B3:J3"/>
    <mergeCell ref="K3:M3"/>
    <mergeCell ref="R3:AJ3"/>
    <mergeCell ref="B4:J4"/>
    <mergeCell ref="K4:M4"/>
    <mergeCell ref="T8:T9"/>
    <mergeCell ref="AA8:AA9"/>
    <mergeCell ref="P8:P9"/>
    <mergeCell ref="R4:AJ4"/>
    <mergeCell ref="AJ8:AJ9"/>
    <mergeCell ref="AB8:AD8"/>
    <mergeCell ref="Q8:Q9"/>
    <mergeCell ref="G5:J5"/>
    <mergeCell ref="R8:R9"/>
    <mergeCell ref="AH8:AH9"/>
    <mergeCell ref="AI8:AI9"/>
  </mergeCells>
  <conditionalFormatting sqref="L10:L15">
    <cfRule type="cellIs" dxfId="1" priority="2" stopIfTrue="1" operator="greaterThan">
      <formula>0.3</formula>
    </cfRule>
  </conditionalFormatting>
  <conditionalFormatting sqref="L16">
    <cfRule type="cellIs" dxfId="0" priority="1" stopIfTrue="1" operator="greaterThan">
      <formula>0.3</formula>
    </cfRule>
  </conditionalFormatting>
  <dataValidations count="1">
    <dataValidation allowBlank="1" showInputMessage="1" showErrorMessage="1" errorTitle="Ungültige Eingabe" error="Der eingegebene Wert ist unzulässig._x000a__x000a_Gültige Eingaben:_x000a__x000a_ja = x_x000a_nein = leer lassen" sqref="N10:N15 P10:P15 AB10:AD15"/>
  </dataValidations>
  <printOptions horizontalCentered="1"/>
  <pageMargins left="0.59055118110236227" right="0.59055118110236227" top="0.98425196850393704" bottom="0.98425196850393704" header="0.51181102362204722" footer="0.51181102362204722"/>
  <pageSetup paperSize="9" scale="42" orientation="landscape" r:id="rId1"/>
  <headerFooter alignWithMargins="0">
    <oddHeader>&amp;LFormular Reisekostenabrechnung</oddHeader>
    <oddFooter>&amp;L&amp;8Investitions- und Förderbank Niedersachsen - NBank  Günther-Wagner-Allee 12 -16   30177 Hannover   
Telefon 0511.30031-333   Telefax 0511.30031-11333   beratung@nbank   www.nbank.de&amp;RStand: 01.01.2012</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tint="0.39997558519241921"/>
    <pageSetUpPr fitToPage="1"/>
  </sheetPr>
  <dimension ref="A1:CL233"/>
  <sheetViews>
    <sheetView topLeftCell="A73" zoomScale="120" zoomScaleNormal="120" workbookViewId="0"/>
  </sheetViews>
  <sheetFormatPr baseColWidth="10" defaultRowHeight="12.75" x14ac:dyDescent="0.2"/>
  <cols>
    <col min="1" max="1" width="62.42578125" style="72" customWidth="1"/>
    <col min="2" max="2" width="13.85546875" style="72" customWidth="1"/>
    <col min="3" max="3" width="19.140625" style="72" customWidth="1"/>
    <col min="4" max="4" width="13.85546875" style="72" customWidth="1"/>
    <col min="5" max="5" width="12.5703125" style="72" customWidth="1"/>
    <col min="6" max="6" width="12.42578125" style="72" customWidth="1"/>
    <col min="7" max="7" width="14.42578125" style="72" customWidth="1"/>
    <col min="8" max="8" width="18.5703125" style="72" customWidth="1"/>
    <col min="9" max="16384" width="11.42578125" style="72"/>
  </cols>
  <sheetData>
    <row r="1" spans="1:90" x14ac:dyDescent="0.2">
      <c r="A1" s="164" t="s">
        <v>380</v>
      </c>
    </row>
    <row r="2" spans="1:90" x14ac:dyDescent="0.2">
      <c r="A2" s="164" t="s">
        <v>291</v>
      </c>
    </row>
    <row r="3" spans="1:90" x14ac:dyDescent="0.2">
      <c r="A3" s="164" t="s">
        <v>375</v>
      </c>
    </row>
    <row r="4" spans="1:90" ht="13.5" thickBot="1" x14ac:dyDescent="0.25"/>
    <row r="5" spans="1:90" customFormat="1" ht="43.5" thickBot="1" x14ac:dyDescent="0.25">
      <c r="A5" s="289"/>
      <c r="B5" s="405" t="s">
        <v>290</v>
      </c>
      <c r="C5" s="406"/>
      <c r="D5" s="405" t="s">
        <v>305</v>
      </c>
      <c r="E5" s="407"/>
      <c r="F5" s="406"/>
      <c r="G5" s="301" t="s">
        <v>328</v>
      </c>
    </row>
    <row r="6" spans="1:90" customFormat="1" ht="127.5" customHeight="1" thickBot="1" x14ac:dyDescent="0.25">
      <c r="A6" s="302" t="s">
        <v>329</v>
      </c>
      <c r="B6" s="303" t="s">
        <v>372</v>
      </c>
      <c r="C6" s="303" t="s">
        <v>371</v>
      </c>
      <c r="D6" s="304" t="s">
        <v>330</v>
      </c>
      <c r="E6" s="305" t="s">
        <v>331</v>
      </c>
      <c r="F6" s="306" t="s">
        <v>332</v>
      </c>
      <c r="G6" s="307"/>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row>
    <row r="7" spans="1:90" customFormat="1" ht="14.25" x14ac:dyDescent="0.2">
      <c r="A7" s="308" t="s">
        <v>289</v>
      </c>
      <c r="B7" s="309">
        <v>25</v>
      </c>
      <c r="C7" s="286">
        <v>20</v>
      </c>
      <c r="D7" s="286">
        <f>B7*0.2</f>
        <v>5</v>
      </c>
      <c r="E7" s="286">
        <f>B7*0.4</f>
        <v>10</v>
      </c>
      <c r="F7" s="286">
        <f>B7*0.4</f>
        <v>10</v>
      </c>
      <c r="G7" s="310">
        <v>95</v>
      </c>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row>
    <row r="8" spans="1:90" customFormat="1" ht="14.25" x14ac:dyDescent="0.2">
      <c r="A8" s="284" t="s">
        <v>288</v>
      </c>
      <c r="B8" s="285">
        <v>34</v>
      </c>
      <c r="C8" s="286">
        <v>27.2</v>
      </c>
      <c r="D8" s="286">
        <f>B8*0.2</f>
        <v>6.8000000000000007</v>
      </c>
      <c r="E8" s="286">
        <f>B8*0.4</f>
        <v>13.600000000000001</v>
      </c>
      <c r="F8" s="286">
        <f>B8*0.4</f>
        <v>13.600000000000001</v>
      </c>
      <c r="G8" s="288">
        <v>125</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row>
    <row r="9" spans="1:90" customFormat="1" ht="14.25" x14ac:dyDescent="0.2">
      <c r="A9" s="284" t="s">
        <v>370</v>
      </c>
      <c r="B9" s="285">
        <v>22</v>
      </c>
      <c r="C9" s="286">
        <v>17.600000000000001</v>
      </c>
      <c r="D9" s="314">
        <v>4.4000000000000004</v>
      </c>
      <c r="E9" s="314">
        <v>8.8000000000000007</v>
      </c>
      <c r="F9" s="314">
        <v>8.8000000000000007</v>
      </c>
      <c r="G9" s="288">
        <v>86</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row>
    <row r="10" spans="1:90" customFormat="1" ht="14.25" x14ac:dyDescent="0.2">
      <c r="A10" s="284" t="s">
        <v>311</v>
      </c>
      <c r="B10" s="285">
        <v>30</v>
      </c>
      <c r="C10" s="286">
        <v>24</v>
      </c>
      <c r="D10" s="287">
        <f>B10*0.2</f>
        <v>6</v>
      </c>
      <c r="E10" s="287">
        <f>B10*0.4</f>
        <v>12</v>
      </c>
      <c r="F10" s="287">
        <f>B10*0.4</f>
        <v>12</v>
      </c>
      <c r="G10" s="288">
        <v>166</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row>
    <row r="11" spans="1:90" customFormat="1" ht="14.25" x14ac:dyDescent="0.2">
      <c r="A11" s="284" t="s">
        <v>287</v>
      </c>
      <c r="B11" s="285">
        <v>24</v>
      </c>
      <c r="C11" s="286">
        <v>19.2</v>
      </c>
      <c r="D11" s="311">
        <f t="shared" ref="D11:D66" si="0">B11*0.2</f>
        <v>4.8000000000000007</v>
      </c>
      <c r="E11" s="311">
        <f t="shared" ref="E11:E66" si="1">B11*0.4</f>
        <v>9.6000000000000014</v>
      </c>
      <c r="F11" s="311">
        <f t="shared" ref="F11:F66" si="2">B11*0.4</f>
        <v>9.6000000000000014</v>
      </c>
      <c r="G11" s="288">
        <v>113</v>
      </c>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row>
    <row r="12" spans="1:90" customFormat="1" ht="14.25" x14ac:dyDescent="0.2">
      <c r="A12" s="308" t="s">
        <v>286</v>
      </c>
      <c r="B12" s="309">
        <v>42</v>
      </c>
      <c r="C12" s="286">
        <v>33.6</v>
      </c>
      <c r="D12" s="286">
        <f t="shared" si="0"/>
        <v>8.4</v>
      </c>
      <c r="E12" s="286">
        <f t="shared" si="1"/>
        <v>16.8</v>
      </c>
      <c r="F12" s="286">
        <f t="shared" si="2"/>
        <v>16.8</v>
      </c>
      <c r="G12" s="310">
        <v>173</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row>
    <row r="13" spans="1:90" customFormat="1" ht="14.25" x14ac:dyDescent="0.2">
      <c r="A13" s="284" t="s">
        <v>285</v>
      </c>
      <c r="B13" s="285">
        <v>28</v>
      </c>
      <c r="C13" s="286">
        <v>22.4</v>
      </c>
      <c r="D13" s="287">
        <f t="shared" si="0"/>
        <v>5.6000000000000005</v>
      </c>
      <c r="E13" s="287">
        <f t="shared" si="1"/>
        <v>11.200000000000001</v>
      </c>
      <c r="F13" s="287">
        <f t="shared" si="2"/>
        <v>11.200000000000001</v>
      </c>
      <c r="G13" s="288">
        <v>45</v>
      </c>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row>
    <row r="14" spans="1:90" customFormat="1" ht="14.25" x14ac:dyDescent="0.2">
      <c r="A14" s="284" t="s">
        <v>284</v>
      </c>
      <c r="B14" s="285">
        <v>64</v>
      </c>
      <c r="C14" s="286">
        <v>51.2</v>
      </c>
      <c r="D14" s="287">
        <f t="shared" si="0"/>
        <v>12.8</v>
      </c>
      <c r="E14" s="287">
        <f t="shared" si="1"/>
        <v>25.6</v>
      </c>
      <c r="F14" s="287">
        <f t="shared" si="2"/>
        <v>25.6</v>
      </c>
      <c r="G14" s="288">
        <v>265</v>
      </c>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row>
    <row r="15" spans="1:90" customFormat="1" ht="14.25" x14ac:dyDescent="0.2">
      <c r="A15" s="284" t="s">
        <v>282</v>
      </c>
      <c r="B15" s="285">
        <v>28</v>
      </c>
      <c r="C15" s="286">
        <v>22.4</v>
      </c>
      <c r="D15" s="287">
        <f t="shared" si="0"/>
        <v>5.6000000000000005</v>
      </c>
      <c r="E15" s="287">
        <f t="shared" si="1"/>
        <v>11.200000000000001</v>
      </c>
      <c r="F15" s="287">
        <f t="shared" si="2"/>
        <v>11.200000000000001</v>
      </c>
      <c r="G15" s="288">
        <v>144</v>
      </c>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row>
    <row r="16" spans="1:90" customFormat="1" ht="14.25" x14ac:dyDescent="0.2">
      <c r="A16" s="284" t="s">
        <v>281</v>
      </c>
      <c r="B16" s="285">
        <v>19</v>
      </c>
      <c r="C16" s="286">
        <v>15.2</v>
      </c>
      <c r="D16" s="287">
        <f t="shared" si="0"/>
        <v>3.8000000000000003</v>
      </c>
      <c r="E16" s="287">
        <f t="shared" si="1"/>
        <v>7.6000000000000005</v>
      </c>
      <c r="F16" s="287">
        <f t="shared" si="2"/>
        <v>7.6000000000000005</v>
      </c>
      <c r="G16" s="288">
        <v>63</v>
      </c>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row>
    <row r="17" spans="1:90" customFormat="1" ht="14.25" x14ac:dyDescent="0.2">
      <c r="A17" s="284" t="s">
        <v>280</v>
      </c>
      <c r="B17" s="285">
        <v>25</v>
      </c>
      <c r="C17" s="286">
        <v>20</v>
      </c>
      <c r="D17" s="287">
        <f t="shared" si="0"/>
        <v>5</v>
      </c>
      <c r="E17" s="287">
        <f t="shared" si="1"/>
        <v>10</v>
      </c>
      <c r="F17" s="287">
        <f t="shared" si="2"/>
        <v>10</v>
      </c>
      <c r="G17" s="288">
        <v>72</v>
      </c>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row>
    <row r="18" spans="1:90" customFormat="1" ht="14.25" x14ac:dyDescent="0.2">
      <c r="A18" s="284" t="s">
        <v>278</v>
      </c>
      <c r="B18" s="285">
        <v>42</v>
      </c>
      <c r="C18" s="286">
        <v>33.6</v>
      </c>
      <c r="D18" s="287">
        <f t="shared" si="0"/>
        <v>8.4</v>
      </c>
      <c r="E18" s="287">
        <f t="shared" si="1"/>
        <v>16.8</v>
      </c>
      <c r="F18" s="287">
        <f t="shared" si="2"/>
        <v>16.8</v>
      </c>
      <c r="G18" s="288">
        <v>158</v>
      </c>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row>
    <row r="19" spans="1:90" customFormat="1" ht="14.25" x14ac:dyDescent="0.2">
      <c r="A19" s="284" t="s">
        <v>339</v>
      </c>
      <c r="B19" s="285">
        <v>42</v>
      </c>
      <c r="C19" s="286">
        <v>33.6</v>
      </c>
      <c r="D19" s="287">
        <f t="shared" si="0"/>
        <v>8.4</v>
      </c>
      <c r="E19" s="287">
        <f t="shared" si="1"/>
        <v>16.8</v>
      </c>
      <c r="F19" s="287">
        <f t="shared" si="2"/>
        <v>16.8</v>
      </c>
      <c r="G19" s="288">
        <v>158</v>
      </c>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row>
    <row r="20" spans="1:90" customFormat="1" ht="14.25" x14ac:dyDescent="0.2">
      <c r="A20" s="284" t="s">
        <v>276</v>
      </c>
      <c r="B20" s="285">
        <v>56</v>
      </c>
      <c r="C20" s="286">
        <v>44.8</v>
      </c>
      <c r="D20" s="287">
        <f t="shared" si="0"/>
        <v>11.200000000000001</v>
      </c>
      <c r="E20" s="287">
        <f t="shared" si="1"/>
        <v>22.400000000000002</v>
      </c>
      <c r="F20" s="287">
        <f t="shared" si="2"/>
        <v>22.400000000000002</v>
      </c>
      <c r="G20" s="288">
        <v>184</v>
      </c>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row>
    <row r="21" spans="1:90" s="283" customFormat="1" ht="14.25" x14ac:dyDescent="0.2">
      <c r="A21" s="284" t="s">
        <v>275</v>
      </c>
      <c r="B21" s="285">
        <v>37</v>
      </c>
      <c r="C21" s="286">
        <v>29.6</v>
      </c>
      <c r="D21" s="287">
        <f t="shared" si="0"/>
        <v>7.4</v>
      </c>
      <c r="E21" s="287">
        <f t="shared" si="1"/>
        <v>14.8</v>
      </c>
      <c r="F21" s="287">
        <f t="shared" si="2"/>
        <v>14.8</v>
      </c>
      <c r="G21" s="288">
        <v>180</v>
      </c>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row>
    <row r="22" spans="1:90" s="283" customFormat="1" ht="14.25" x14ac:dyDescent="0.2">
      <c r="A22" s="284" t="s">
        <v>274</v>
      </c>
      <c r="B22" s="285">
        <v>25</v>
      </c>
      <c r="C22" s="286">
        <v>20</v>
      </c>
      <c r="D22" s="287">
        <f t="shared" si="0"/>
        <v>5</v>
      </c>
      <c r="E22" s="287">
        <f t="shared" si="1"/>
        <v>10</v>
      </c>
      <c r="F22" s="287">
        <f t="shared" si="2"/>
        <v>10</v>
      </c>
      <c r="G22" s="288">
        <v>111</v>
      </c>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row>
    <row r="23" spans="1:90" s="283" customFormat="1" ht="14.25" x14ac:dyDescent="0.2">
      <c r="A23" s="284" t="s">
        <v>273</v>
      </c>
      <c r="B23" s="285">
        <v>43</v>
      </c>
      <c r="C23" s="286">
        <v>34.4</v>
      </c>
      <c r="D23" s="287">
        <f t="shared" si="0"/>
        <v>8.6</v>
      </c>
      <c r="E23" s="287">
        <f t="shared" si="1"/>
        <v>17.2</v>
      </c>
      <c r="F23" s="287">
        <f t="shared" si="2"/>
        <v>17.2</v>
      </c>
      <c r="G23" s="288">
        <v>165</v>
      </c>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row>
    <row r="24" spans="1:90" s="283" customFormat="1" ht="14.25" x14ac:dyDescent="0.2">
      <c r="A24" s="284" t="s">
        <v>272</v>
      </c>
      <c r="B24" s="285">
        <v>35</v>
      </c>
      <c r="C24" s="286">
        <v>28</v>
      </c>
      <c r="D24" s="287">
        <f t="shared" si="0"/>
        <v>7</v>
      </c>
      <c r="E24" s="287">
        <f t="shared" si="1"/>
        <v>14</v>
      </c>
      <c r="F24" s="287">
        <f t="shared" si="2"/>
        <v>14</v>
      </c>
      <c r="G24" s="288">
        <v>135</v>
      </c>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row>
    <row r="25" spans="1:90" s="283" customFormat="1" ht="14.25" x14ac:dyDescent="0.2">
      <c r="A25" s="284" t="s">
        <v>271</v>
      </c>
      <c r="B25" s="285">
        <v>33</v>
      </c>
      <c r="C25" s="286">
        <v>26.4</v>
      </c>
      <c r="D25" s="287">
        <f t="shared" si="0"/>
        <v>6.6000000000000005</v>
      </c>
      <c r="E25" s="287">
        <f t="shared" si="1"/>
        <v>13.200000000000001</v>
      </c>
      <c r="F25" s="287">
        <f t="shared" si="2"/>
        <v>13.200000000000001</v>
      </c>
      <c r="G25" s="288">
        <v>101</v>
      </c>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row>
    <row r="26" spans="1:90" s="283" customFormat="1" ht="14.25" x14ac:dyDescent="0.2">
      <c r="A26" s="284" t="s">
        <v>270</v>
      </c>
      <c r="B26" s="285">
        <v>25</v>
      </c>
      <c r="C26" s="286">
        <v>20</v>
      </c>
      <c r="D26" s="287">
        <f t="shared" si="0"/>
        <v>5</v>
      </c>
      <c r="E26" s="287">
        <f t="shared" si="1"/>
        <v>10</v>
      </c>
      <c r="F26" s="287">
        <f t="shared" si="2"/>
        <v>10</v>
      </c>
      <c r="G26" s="288">
        <v>93</v>
      </c>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row>
    <row r="27" spans="1:90" s="283" customFormat="1" ht="14.25" x14ac:dyDescent="0.2">
      <c r="A27" s="284" t="s">
        <v>269</v>
      </c>
      <c r="B27" s="285">
        <v>15</v>
      </c>
      <c r="C27" s="286">
        <v>12</v>
      </c>
      <c r="D27" s="287">
        <f t="shared" si="0"/>
        <v>3</v>
      </c>
      <c r="E27" s="287">
        <f t="shared" si="1"/>
        <v>6</v>
      </c>
      <c r="F27" s="287">
        <f t="shared" si="2"/>
        <v>6</v>
      </c>
      <c r="G27" s="288">
        <v>73</v>
      </c>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row>
    <row r="28" spans="1:90" s="283" customFormat="1" ht="14.25" x14ac:dyDescent="0.2">
      <c r="A28" s="284" t="s">
        <v>268</v>
      </c>
      <c r="B28" s="285">
        <v>33</v>
      </c>
      <c r="C28" s="286">
        <v>26.4</v>
      </c>
      <c r="D28" s="287">
        <f t="shared" si="0"/>
        <v>6.6000000000000005</v>
      </c>
      <c r="E28" s="287">
        <f t="shared" si="1"/>
        <v>13.200000000000001</v>
      </c>
      <c r="F28" s="287">
        <f t="shared" si="2"/>
        <v>13.200000000000001</v>
      </c>
      <c r="G28" s="288">
        <v>102</v>
      </c>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row>
    <row r="29" spans="1:90" s="283" customFormat="1" ht="14.25" x14ac:dyDescent="0.2">
      <c r="A29" s="284" t="s">
        <v>267</v>
      </c>
      <c r="B29" s="285">
        <v>42</v>
      </c>
      <c r="C29" s="286">
        <v>33.6</v>
      </c>
      <c r="D29" s="287">
        <f t="shared" si="0"/>
        <v>8.4</v>
      </c>
      <c r="E29" s="287">
        <f t="shared" si="1"/>
        <v>16.8</v>
      </c>
      <c r="F29" s="287">
        <f t="shared" si="2"/>
        <v>16.8</v>
      </c>
      <c r="G29" s="288">
        <v>84</v>
      </c>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row>
    <row r="30" spans="1:90" s="283" customFormat="1" ht="14.25" x14ac:dyDescent="0.2">
      <c r="A30" s="315" t="s">
        <v>266</v>
      </c>
      <c r="B30" s="285">
        <v>47</v>
      </c>
      <c r="C30" s="286">
        <v>37.6</v>
      </c>
      <c r="D30" s="287">
        <f t="shared" si="0"/>
        <v>9.4</v>
      </c>
      <c r="E30" s="287">
        <f t="shared" si="1"/>
        <v>18.8</v>
      </c>
      <c r="F30" s="287">
        <f t="shared" si="2"/>
        <v>18.8</v>
      </c>
      <c r="G30" s="288">
        <v>127</v>
      </c>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row>
    <row r="31" spans="1:90" customFormat="1" ht="14.25" x14ac:dyDescent="0.2">
      <c r="A31" s="284" t="s">
        <v>265</v>
      </c>
      <c r="B31" s="285">
        <v>47</v>
      </c>
      <c r="C31" s="286">
        <v>37.6</v>
      </c>
      <c r="D31" s="287">
        <f t="shared" si="0"/>
        <v>9.4</v>
      </c>
      <c r="E31" s="287">
        <f t="shared" si="1"/>
        <v>18.8</v>
      </c>
      <c r="F31" s="287">
        <f t="shared" si="2"/>
        <v>18.8</v>
      </c>
      <c r="G31" s="288">
        <v>145</v>
      </c>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c r="CL31" s="300"/>
    </row>
    <row r="32" spans="1:90" s="283" customFormat="1" ht="14.25" x14ac:dyDescent="0.2">
      <c r="A32" s="284" t="s">
        <v>264</v>
      </c>
      <c r="B32" s="285">
        <v>44</v>
      </c>
      <c r="C32" s="286">
        <v>35.200000000000003</v>
      </c>
      <c r="D32" s="287">
        <f t="shared" si="0"/>
        <v>8.8000000000000007</v>
      </c>
      <c r="E32" s="287">
        <f t="shared" si="1"/>
        <v>17.600000000000001</v>
      </c>
      <c r="F32" s="287">
        <f t="shared" si="2"/>
        <v>17.600000000000001</v>
      </c>
      <c r="G32" s="288">
        <v>132</v>
      </c>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row>
    <row r="33" spans="1:90" s="283" customFormat="1" ht="14.25" x14ac:dyDescent="0.2">
      <c r="A33" s="284" t="s">
        <v>263</v>
      </c>
      <c r="B33" s="285">
        <v>40</v>
      </c>
      <c r="C33" s="286">
        <v>32</v>
      </c>
      <c r="D33" s="287">
        <f t="shared" si="0"/>
        <v>8</v>
      </c>
      <c r="E33" s="287">
        <f t="shared" si="1"/>
        <v>16</v>
      </c>
      <c r="F33" s="287">
        <f t="shared" si="2"/>
        <v>16</v>
      </c>
      <c r="G33" s="288">
        <v>106</v>
      </c>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row>
    <row r="34" spans="1:90" s="283" customFormat="1" ht="14.25" x14ac:dyDescent="0.2">
      <c r="A34" s="284" t="s">
        <v>262</v>
      </c>
      <c r="B34" s="285">
        <v>18</v>
      </c>
      <c r="C34" s="286">
        <v>14.4</v>
      </c>
      <c r="D34" s="287">
        <f t="shared" si="0"/>
        <v>3.6</v>
      </c>
      <c r="E34" s="287">
        <f t="shared" si="1"/>
        <v>7.2</v>
      </c>
      <c r="F34" s="287">
        <f t="shared" si="2"/>
        <v>7.2</v>
      </c>
      <c r="G34" s="288">
        <v>90</v>
      </c>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row>
    <row r="35" spans="1:90" s="283" customFormat="1" ht="14.25" x14ac:dyDescent="0.2">
      <c r="A35" s="284" t="s">
        <v>261</v>
      </c>
      <c r="B35" s="285">
        <v>36</v>
      </c>
      <c r="C35" s="286">
        <v>28.8</v>
      </c>
      <c r="D35" s="287">
        <f t="shared" si="0"/>
        <v>7.2</v>
      </c>
      <c r="E35" s="287">
        <f t="shared" si="1"/>
        <v>14.4</v>
      </c>
      <c r="F35" s="287">
        <f t="shared" si="2"/>
        <v>14.4</v>
      </c>
      <c r="G35" s="288">
        <v>84</v>
      </c>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row>
    <row r="36" spans="1:90" s="283" customFormat="1" ht="14.25" x14ac:dyDescent="0.2">
      <c r="A36" s="284" t="s">
        <v>260</v>
      </c>
      <c r="B36" s="285">
        <v>39</v>
      </c>
      <c r="C36" s="286">
        <v>31.2</v>
      </c>
      <c r="D36" s="287">
        <f t="shared" si="0"/>
        <v>7.8000000000000007</v>
      </c>
      <c r="E36" s="287">
        <f t="shared" si="1"/>
        <v>15.600000000000001</v>
      </c>
      <c r="F36" s="287">
        <f t="shared" si="2"/>
        <v>15.600000000000001</v>
      </c>
      <c r="G36" s="288">
        <v>98</v>
      </c>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row>
    <row r="37" spans="1:90" s="283" customFormat="1" ht="14.25" x14ac:dyDescent="0.2">
      <c r="A37" s="284" t="s">
        <v>259</v>
      </c>
      <c r="B37" s="285">
        <v>36</v>
      </c>
      <c r="C37" s="286">
        <v>28.8</v>
      </c>
      <c r="D37" s="287">
        <f t="shared" si="0"/>
        <v>7.2</v>
      </c>
      <c r="E37" s="287">
        <f t="shared" si="1"/>
        <v>14.4</v>
      </c>
      <c r="F37" s="287">
        <f t="shared" si="2"/>
        <v>14.4</v>
      </c>
      <c r="G37" s="288">
        <v>187</v>
      </c>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row>
    <row r="38" spans="1:90" s="283" customFormat="1" ht="14.25" x14ac:dyDescent="0.2">
      <c r="A38" s="284" t="s">
        <v>258</v>
      </c>
      <c r="B38" s="285">
        <v>41</v>
      </c>
      <c r="C38" s="286">
        <v>32.799999999999997</v>
      </c>
      <c r="D38" s="287">
        <f t="shared" si="0"/>
        <v>8.2000000000000011</v>
      </c>
      <c r="E38" s="287">
        <f t="shared" si="1"/>
        <v>16.400000000000002</v>
      </c>
      <c r="F38" s="287">
        <f t="shared" si="2"/>
        <v>16.400000000000002</v>
      </c>
      <c r="G38" s="288">
        <v>78</v>
      </c>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row>
    <row r="39" spans="1:90" s="283" customFormat="1" ht="14.25" x14ac:dyDescent="0.2">
      <c r="A39" s="284" t="s">
        <v>257</v>
      </c>
      <c r="B39" s="285">
        <v>29</v>
      </c>
      <c r="C39" s="286">
        <v>23.2</v>
      </c>
      <c r="D39" s="287">
        <f t="shared" si="0"/>
        <v>5.8000000000000007</v>
      </c>
      <c r="E39" s="287">
        <f t="shared" si="1"/>
        <v>11.600000000000001</v>
      </c>
      <c r="F39" s="287">
        <f t="shared" si="2"/>
        <v>11.600000000000001</v>
      </c>
      <c r="G39" s="288">
        <v>105</v>
      </c>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row>
    <row r="40" spans="1:90" s="283" customFormat="1" ht="14.25" x14ac:dyDescent="0.2">
      <c r="A40" s="284" t="s">
        <v>256</v>
      </c>
      <c r="B40" s="285">
        <v>61</v>
      </c>
      <c r="C40" s="286">
        <v>48.8</v>
      </c>
      <c r="D40" s="287">
        <f t="shared" si="0"/>
        <v>12.200000000000001</v>
      </c>
      <c r="E40" s="287">
        <f t="shared" si="1"/>
        <v>24.400000000000002</v>
      </c>
      <c r="F40" s="287">
        <f t="shared" si="2"/>
        <v>24.400000000000002</v>
      </c>
      <c r="G40" s="288">
        <v>145</v>
      </c>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row>
    <row r="41" spans="1:90" s="283" customFormat="1" ht="14.25" x14ac:dyDescent="0.2">
      <c r="A41" s="284" t="s">
        <v>367</v>
      </c>
      <c r="B41" s="285">
        <v>33</v>
      </c>
      <c r="C41" s="286">
        <v>26.4</v>
      </c>
      <c r="D41" s="287">
        <f t="shared" si="0"/>
        <v>6.6000000000000005</v>
      </c>
      <c r="E41" s="287">
        <f t="shared" si="1"/>
        <v>13.200000000000001</v>
      </c>
      <c r="F41" s="287">
        <f t="shared" si="2"/>
        <v>13.200000000000001</v>
      </c>
      <c r="G41" s="288">
        <v>113</v>
      </c>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row>
    <row r="42" spans="1:90" s="283" customFormat="1" ht="14.25" x14ac:dyDescent="0.2">
      <c r="A42" s="284" t="s">
        <v>255</v>
      </c>
      <c r="B42" s="285">
        <v>38</v>
      </c>
      <c r="C42" s="286">
        <v>30.4</v>
      </c>
      <c r="D42" s="287">
        <f t="shared" si="0"/>
        <v>7.6000000000000005</v>
      </c>
      <c r="E42" s="287">
        <f t="shared" si="1"/>
        <v>15.200000000000001</v>
      </c>
      <c r="F42" s="287">
        <f t="shared" si="2"/>
        <v>15.200000000000001</v>
      </c>
      <c r="G42" s="288">
        <v>142</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row>
    <row r="43" spans="1:90" s="283" customFormat="1" ht="14.25" x14ac:dyDescent="0.2">
      <c r="A43" s="284" t="s">
        <v>254</v>
      </c>
      <c r="B43" s="285">
        <v>41</v>
      </c>
      <c r="C43" s="286">
        <v>32.799999999999997</v>
      </c>
      <c r="D43" s="287">
        <f t="shared" si="0"/>
        <v>8.2000000000000011</v>
      </c>
      <c r="E43" s="287">
        <f t="shared" si="1"/>
        <v>16.400000000000002</v>
      </c>
      <c r="F43" s="287">
        <f t="shared" si="2"/>
        <v>16.400000000000002</v>
      </c>
      <c r="G43" s="288">
        <v>128</v>
      </c>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300"/>
      <c r="CA43" s="300"/>
      <c r="CB43" s="300"/>
      <c r="CC43" s="300"/>
      <c r="CD43" s="300"/>
      <c r="CE43" s="300"/>
      <c r="CF43" s="300"/>
      <c r="CG43" s="300"/>
      <c r="CH43" s="300"/>
      <c r="CI43" s="300"/>
      <c r="CJ43" s="300"/>
      <c r="CK43" s="300"/>
      <c r="CL43" s="300"/>
    </row>
    <row r="44" spans="1:90" s="283" customFormat="1" ht="14.25" x14ac:dyDescent="0.2">
      <c r="A44" s="284" t="s">
        <v>253</v>
      </c>
      <c r="B44" s="285">
        <v>39</v>
      </c>
      <c r="C44" s="286">
        <v>31.2</v>
      </c>
      <c r="D44" s="287">
        <f t="shared" si="0"/>
        <v>7.8000000000000007</v>
      </c>
      <c r="E44" s="287">
        <f t="shared" si="1"/>
        <v>15.600000000000001</v>
      </c>
      <c r="F44" s="287">
        <f t="shared" si="2"/>
        <v>15.600000000000001</v>
      </c>
      <c r="G44" s="288">
        <v>93</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row>
    <row r="45" spans="1:90" s="283" customFormat="1" ht="14.25" x14ac:dyDescent="0.2">
      <c r="A45" s="284" t="s">
        <v>252</v>
      </c>
      <c r="B45" s="285">
        <v>42</v>
      </c>
      <c r="C45" s="286">
        <v>33.6</v>
      </c>
      <c r="D45" s="287">
        <f t="shared" si="0"/>
        <v>8.4</v>
      </c>
      <c r="E45" s="287">
        <f t="shared" si="1"/>
        <v>16.8</v>
      </c>
      <c r="F45" s="287">
        <f t="shared" si="2"/>
        <v>16.8</v>
      </c>
      <c r="G45" s="288">
        <v>146</v>
      </c>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row>
    <row r="46" spans="1:90" s="283" customFormat="1" ht="14.25" x14ac:dyDescent="0.2">
      <c r="A46" s="284" t="s">
        <v>251</v>
      </c>
      <c r="B46" s="285">
        <v>48</v>
      </c>
      <c r="C46" s="286">
        <v>38.4</v>
      </c>
      <c r="D46" s="287">
        <f t="shared" si="0"/>
        <v>9.6000000000000014</v>
      </c>
      <c r="E46" s="287">
        <f t="shared" si="1"/>
        <v>19.200000000000003</v>
      </c>
      <c r="F46" s="287">
        <f t="shared" si="2"/>
        <v>19.200000000000003</v>
      </c>
      <c r="G46" s="288">
        <v>143</v>
      </c>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row>
    <row r="47" spans="1:90" s="283" customFormat="1" ht="14.25" x14ac:dyDescent="0.2">
      <c r="A47" s="284" t="s">
        <v>249</v>
      </c>
      <c r="B47" s="285">
        <v>37</v>
      </c>
      <c r="C47" s="286">
        <v>29.6</v>
      </c>
      <c r="D47" s="287">
        <f t="shared" si="0"/>
        <v>7.4</v>
      </c>
      <c r="E47" s="287">
        <f t="shared" si="1"/>
        <v>14.8</v>
      </c>
      <c r="F47" s="287">
        <f t="shared" si="2"/>
        <v>14.8</v>
      </c>
      <c r="G47" s="288">
        <v>147</v>
      </c>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row>
    <row r="48" spans="1:90" s="283" customFormat="1" ht="14.25" x14ac:dyDescent="0.2">
      <c r="A48" s="284" t="s">
        <v>248</v>
      </c>
      <c r="B48" s="285">
        <v>54</v>
      </c>
      <c r="C48" s="286">
        <v>43.2</v>
      </c>
      <c r="D48" s="287">
        <f t="shared" si="0"/>
        <v>10.8</v>
      </c>
      <c r="E48" s="287">
        <f t="shared" si="1"/>
        <v>21.6</v>
      </c>
      <c r="F48" s="287">
        <f t="shared" si="2"/>
        <v>21.6</v>
      </c>
      <c r="G48" s="288">
        <v>305</v>
      </c>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row>
    <row r="49" spans="1:90" s="283" customFormat="1" ht="14.25" x14ac:dyDescent="0.2">
      <c r="A49" s="284" t="s">
        <v>247</v>
      </c>
      <c r="B49" s="285">
        <v>36</v>
      </c>
      <c r="C49" s="286">
        <v>28.8</v>
      </c>
      <c r="D49" s="287">
        <f t="shared" si="0"/>
        <v>7.2</v>
      </c>
      <c r="E49" s="287">
        <f t="shared" si="1"/>
        <v>14.4</v>
      </c>
      <c r="F49" s="287">
        <f t="shared" si="2"/>
        <v>14.4</v>
      </c>
      <c r="G49" s="288">
        <v>97</v>
      </c>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row>
    <row r="50" spans="1:90" s="283" customFormat="1" ht="14.25" x14ac:dyDescent="0.2">
      <c r="A50" s="284" t="s">
        <v>246</v>
      </c>
      <c r="B50" s="285">
        <v>36</v>
      </c>
      <c r="C50" s="286">
        <v>28.8</v>
      </c>
      <c r="D50" s="287">
        <f t="shared" si="0"/>
        <v>7.2</v>
      </c>
      <c r="E50" s="287">
        <f>B50*0.4</f>
        <v>14.4</v>
      </c>
      <c r="F50" s="287">
        <f t="shared" si="2"/>
        <v>14.4</v>
      </c>
      <c r="G50" s="288">
        <v>119</v>
      </c>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row>
    <row r="51" spans="1:90" s="283" customFormat="1" ht="14.25" x14ac:dyDescent="0.2">
      <c r="A51" s="284" t="s">
        <v>245</v>
      </c>
      <c r="B51" s="285">
        <v>41</v>
      </c>
      <c r="C51" s="286">
        <v>32.799999999999997</v>
      </c>
      <c r="D51" s="287">
        <f t="shared" si="0"/>
        <v>8.2000000000000011</v>
      </c>
      <c r="E51" s="287">
        <f t="shared" si="1"/>
        <v>16.400000000000002</v>
      </c>
      <c r="F51" s="287">
        <f t="shared" si="2"/>
        <v>16.400000000000002</v>
      </c>
      <c r="G51" s="288">
        <v>91</v>
      </c>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row>
    <row r="52" spans="1:90" s="283" customFormat="1" ht="14.25" x14ac:dyDescent="0.2">
      <c r="A52" s="284" t="s">
        <v>244</v>
      </c>
      <c r="B52" s="285">
        <v>22</v>
      </c>
      <c r="C52" s="286">
        <v>17.600000000000001</v>
      </c>
      <c r="D52" s="287">
        <f t="shared" si="0"/>
        <v>4.4000000000000004</v>
      </c>
      <c r="E52" s="287">
        <f t="shared" si="1"/>
        <v>8.8000000000000007</v>
      </c>
      <c r="F52" s="287">
        <f t="shared" si="2"/>
        <v>8.8000000000000007</v>
      </c>
      <c r="G52" s="288">
        <v>71</v>
      </c>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row>
    <row r="53" spans="1:90" s="283" customFormat="1" ht="14.25" x14ac:dyDescent="0.2">
      <c r="A53" s="284" t="s">
        <v>243</v>
      </c>
      <c r="B53" s="285">
        <v>28</v>
      </c>
      <c r="C53" s="286">
        <v>22.4</v>
      </c>
      <c r="D53" s="287">
        <f t="shared" si="0"/>
        <v>5.6000000000000005</v>
      </c>
      <c r="E53" s="287">
        <f t="shared" si="1"/>
        <v>11.200000000000001</v>
      </c>
      <c r="F53" s="287">
        <f t="shared" si="2"/>
        <v>11.200000000000001</v>
      </c>
      <c r="G53" s="288">
        <v>69</v>
      </c>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row>
    <row r="54" spans="1:90" s="283" customFormat="1" ht="14.25" x14ac:dyDescent="0.2">
      <c r="A54" s="284" t="s">
        <v>242</v>
      </c>
      <c r="B54" s="285">
        <v>41</v>
      </c>
      <c r="C54" s="286">
        <v>32.799999999999997</v>
      </c>
      <c r="D54" s="287">
        <f t="shared" si="0"/>
        <v>8.2000000000000011</v>
      </c>
      <c r="E54" s="287">
        <f t="shared" si="1"/>
        <v>16.400000000000002</v>
      </c>
      <c r="F54" s="287">
        <f t="shared" si="2"/>
        <v>16.400000000000002</v>
      </c>
      <c r="G54" s="288">
        <v>136</v>
      </c>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c r="BT54" s="300"/>
      <c r="BU54" s="300"/>
      <c r="BV54" s="300"/>
      <c r="BW54" s="300"/>
      <c r="BX54" s="300"/>
      <c r="BY54" s="300"/>
      <c r="BZ54" s="300"/>
      <c r="CA54" s="300"/>
      <c r="CB54" s="300"/>
      <c r="CC54" s="300"/>
      <c r="CD54" s="300"/>
      <c r="CE54" s="300"/>
      <c r="CF54" s="300"/>
      <c r="CG54" s="300"/>
      <c r="CH54" s="300"/>
      <c r="CI54" s="300"/>
      <c r="CJ54" s="300"/>
      <c r="CK54" s="300"/>
      <c r="CL54" s="300"/>
    </row>
    <row r="55" spans="1:90" s="283" customFormat="1" ht="14.25" x14ac:dyDescent="0.2">
      <c r="A55" s="284" t="s">
        <v>241</v>
      </c>
      <c r="B55" s="285">
        <v>36</v>
      </c>
      <c r="C55" s="286">
        <v>28.8</v>
      </c>
      <c r="D55" s="287">
        <f t="shared" si="0"/>
        <v>7.2</v>
      </c>
      <c r="E55" s="287">
        <f t="shared" si="1"/>
        <v>14.4</v>
      </c>
      <c r="F55" s="287">
        <f t="shared" si="2"/>
        <v>14.4</v>
      </c>
      <c r="G55" s="288">
        <v>115</v>
      </c>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0"/>
      <c r="BY55" s="300"/>
      <c r="BZ55" s="300"/>
      <c r="CA55" s="300"/>
      <c r="CB55" s="300"/>
      <c r="CC55" s="300"/>
      <c r="CD55" s="300"/>
      <c r="CE55" s="300"/>
      <c r="CF55" s="300"/>
      <c r="CG55" s="300"/>
      <c r="CH55" s="300"/>
      <c r="CI55" s="300"/>
      <c r="CJ55" s="300"/>
      <c r="CK55" s="300"/>
      <c r="CL55" s="300"/>
    </row>
    <row r="56" spans="1:90" s="283" customFormat="1" ht="14.25" x14ac:dyDescent="0.2">
      <c r="A56" s="284" t="s">
        <v>340</v>
      </c>
      <c r="B56" s="285">
        <v>44</v>
      </c>
      <c r="C56" s="286">
        <v>35.200000000000003</v>
      </c>
      <c r="D56" s="312">
        <f t="shared" si="0"/>
        <v>8.8000000000000007</v>
      </c>
      <c r="E56" s="312">
        <f t="shared" si="1"/>
        <v>17.600000000000001</v>
      </c>
      <c r="F56" s="312">
        <f t="shared" si="2"/>
        <v>17.600000000000001</v>
      </c>
      <c r="G56" s="288">
        <v>115</v>
      </c>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row>
    <row r="57" spans="1:90" customFormat="1" ht="12.75" customHeight="1" x14ac:dyDescent="0.2">
      <c r="A57" s="284" t="s">
        <v>341</v>
      </c>
      <c r="B57" s="285">
        <v>38</v>
      </c>
      <c r="C57" s="286">
        <v>30.4</v>
      </c>
      <c r="D57" s="313">
        <f t="shared" si="0"/>
        <v>7.6000000000000005</v>
      </c>
      <c r="E57" s="313">
        <f t="shared" si="1"/>
        <v>15.200000000000001</v>
      </c>
      <c r="F57" s="313">
        <f t="shared" si="2"/>
        <v>15.200000000000001</v>
      </c>
      <c r="G57" s="288">
        <v>101</v>
      </c>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row>
    <row r="58" spans="1:90" customFormat="1" ht="14.25" x14ac:dyDescent="0.2">
      <c r="A58" s="292" t="s">
        <v>240</v>
      </c>
      <c r="B58" s="285">
        <v>48</v>
      </c>
      <c r="C58" s="286">
        <v>38.4</v>
      </c>
      <c r="D58" s="313">
        <f t="shared" si="0"/>
        <v>9.6000000000000014</v>
      </c>
      <c r="E58" s="313">
        <f t="shared" si="1"/>
        <v>19.200000000000003</v>
      </c>
      <c r="F58" s="313">
        <f t="shared" si="2"/>
        <v>19.200000000000003</v>
      </c>
      <c r="G58" s="288">
        <v>152</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0"/>
      <c r="CJ58" s="300"/>
      <c r="CK58" s="300"/>
      <c r="CL58" s="300"/>
    </row>
    <row r="59" spans="1:90" s="283" customFormat="1" ht="14.25" x14ac:dyDescent="0.2">
      <c r="A59" s="284" t="s">
        <v>239</v>
      </c>
      <c r="B59" s="285">
        <v>42</v>
      </c>
      <c r="C59" s="286">
        <v>33.6</v>
      </c>
      <c r="D59" s="313">
        <f t="shared" si="0"/>
        <v>8.4</v>
      </c>
      <c r="E59" s="313">
        <f t="shared" si="1"/>
        <v>16.8</v>
      </c>
      <c r="F59" s="313">
        <f t="shared" si="2"/>
        <v>16.8</v>
      </c>
      <c r="G59" s="288">
        <v>96</v>
      </c>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row>
    <row r="60" spans="1:90" s="283" customFormat="1" ht="14.25" x14ac:dyDescent="0.2">
      <c r="A60" s="284" t="s">
        <v>238</v>
      </c>
      <c r="B60" s="285">
        <v>51</v>
      </c>
      <c r="C60" s="286">
        <v>40.799999999999997</v>
      </c>
      <c r="D60" s="313">
        <f t="shared" si="0"/>
        <v>10.200000000000001</v>
      </c>
      <c r="E60" s="313">
        <f t="shared" si="1"/>
        <v>20.400000000000002</v>
      </c>
      <c r="F60" s="313">
        <f t="shared" si="2"/>
        <v>20.400000000000002</v>
      </c>
      <c r="G60" s="288">
        <v>278</v>
      </c>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c r="CD60" s="300"/>
      <c r="CE60" s="300"/>
      <c r="CF60" s="300"/>
      <c r="CG60" s="300"/>
      <c r="CH60" s="300"/>
      <c r="CI60" s="300"/>
      <c r="CJ60" s="300"/>
      <c r="CK60" s="300"/>
      <c r="CL60" s="300"/>
    </row>
    <row r="61" spans="1:90" s="283" customFormat="1" ht="14.25" x14ac:dyDescent="0.2">
      <c r="A61" s="284" t="s">
        <v>237</v>
      </c>
      <c r="B61" s="285">
        <v>25</v>
      </c>
      <c r="C61" s="286">
        <v>20</v>
      </c>
      <c r="D61" s="313">
        <f t="shared" si="0"/>
        <v>5</v>
      </c>
      <c r="E61" s="313">
        <f t="shared" si="1"/>
        <v>10</v>
      </c>
      <c r="F61" s="313">
        <f t="shared" si="2"/>
        <v>10</v>
      </c>
      <c r="G61" s="288">
        <v>125</v>
      </c>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00"/>
      <c r="CB61" s="300"/>
      <c r="CC61" s="300"/>
      <c r="CD61" s="300"/>
      <c r="CE61" s="300"/>
      <c r="CF61" s="300"/>
      <c r="CG61" s="300"/>
      <c r="CH61" s="300"/>
      <c r="CI61" s="300"/>
      <c r="CJ61" s="300"/>
      <c r="CK61" s="300"/>
      <c r="CL61" s="300"/>
    </row>
    <row r="62" spans="1:90" s="283" customFormat="1" ht="14.25" x14ac:dyDescent="0.2">
      <c r="A62" s="284" t="s">
        <v>236</v>
      </c>
      <c r="B62" s="285">
        <v>29</v>
      </c>
      <c r="C62" s="286">
        <v>23.2</v>
      </c>
      <c r="D62" s="313">
        <f t="shared" si="0"/>
        <v>5.8000000000000007</v>
      </c>
      <c r="E62" s="313">
        <f t="shared" si="1"/>
        <v>11.600000000000001</v>
      </c>
      <c r="F62" s="313">
        <f t="shared" si="2"/>
        <v>11.600000000000001</v>
      </c>
      <c r="G62" s="288">
        <v>88</v>
      </c>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row>
    <row r="63" spans="1:90" s="283" customFormat="1" ht="14.25" x14ac:dyDescent="0.2">
      <c r="A63" s="284" t="s">
        <v>235</v>
      </c>
      <c r="B63" s="285">
        <v>38</v>
      </c>
      <c r="C63" s="286">
        <v>30.4</v>
      </c>
      <c r="D63" s="313">
        <f t="shared" si="0"/>
        <v>7.6000000000000005</v>
      </c>
      <c r="E63" s="313">
        <f t="shared" si="1"/>
        <v>15.200000000000001</v>
      </c>
      <c r="F63" s="313">
        <f t="shared" si="2"/>
        <v>15.200000000000001</v>
      </c>
      <c r="G63" s="288">
        <v>148</v>
      </c>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row>
    <row r="64" spans="1:90" s="283" customFormat="1" ht="14.25" x14ac:dyDescent="0.2">
      <c r="A64" s="284" t="s">
        <v>233</v>
      </c>
      <c r="B64" s="285">
        <v>30</v>
      </c>
      <c r="C64" s="286">
        <v>24</v>
      </c>
      <c r="D64" s="287">
        <f t="shared" si="0"/>
        <v>6</v>
      </c>
      <c r="E64" s="287">
        <f t="shared" si="1"/>
        <v>12</v>
      </c>
      <c r="F64" s="287">
        <f t="shared" si="2"/>
        <v>12</v>
      </c>
      <c r="G64" s="288">
        <v>135</v>
      </c>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row>
    <row r="65" spans="1:90" s="283" customFormat="1" ht="14.25" x14ac:dyDescent="0.2">
      <c r="A65" s="284" t="s">
        <v>232</v>
      </c>
      <c r="B65" s="285">
        <v>38</v>
      </c>
      <c r="C65" s="286">
        <v>30.4</v>
      </c>
      <c r="D65" s="287">
        <f t="shared" si="0"/>
        <v>7.6000000000000005</v>
      </c>
      <c r="E65" s="287">
        <f t="shared" si="1"/>
        <v>15.200000000000001</v>
      </c>
      <c r="F65" s="287">
        <f t="shared" si="2"/>
        <v>15.200000000000001</v>
      </c>
      <c r="G65" s="288">
        <v>132</v>
      </c>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row>
    <row r="66" spans="1:90" customFormat="1" ht="14.25" x14ac:dyDescent="0.2">
      <c r="A66" s="284" t="s">
        <v>228</v>
      </c>
      <c r="B66" s="285">
        <v>28</v>
      </c>
      <c r="C66" s="286">
        <v>22.4</v>
      </c>
      <c r="D66" s="287">
        <f t="shared" si="0"/>
        <v>5.6000000000000005</v>
      </c>
      <c r="E66" s="287">
        <f t="shared" si="1"/>
        <v>11.200000000000001</v>
      </c>
      <c r="F66" s="287">
        <f t="shared" si="2"/>
        <v>11.200000000000001</v>
      </c>
      <c r="G66" s="288">
        <v>90</v>
      </c>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row>
    <row r="67" spans="1:90" s="283" customFormat="1" ht="14.25" x14ac:dyDescent="0.2">
      <c r="A67" s="284" t="s">
        <v>227</v>
      </c>
      <c r="B67" s="285">
        <v>38</v>
      </c>
      <c r="C67" s="286">
        <v>30.4</v>
      </c>
      <c r="D67" s="287">
        <f t="shared" ref="D67:D128" si="3">B67*0.2</f>
        <v>7.6000000000000005</v>
      </c>
      <c r="E67" s="287">
        <f t="shared" ref="E67:E128" si="4">B67*0.4</f>
        <v>15.200000000000001</v>
      </c>
      <c r="F67" s="287">
        <f t="shared" ref="F67:F128" si="5">B67*0.4</f>
        <v>15.200000000000001</v>
      </c>
      <c r="G67" s="288">
        <v>118</v>
      </c>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row>
    <row r="68" spans="1:90" s="283" customFormat="1" ht="14.25" x14ac:dyDescent="0.2">
      <c r="A68" s="284" t="s">
        <v>226</v>
      </c>
      <c r="B68" s="285">
        <v>20</v>
      </c>
      <c r="C68" s="286">
        <v>16</v>
      </c>
      <c r="D68" s="287">
        <f t="shared" si="3"/>
        <v>4</v>
      </c>
      <c r="E68" s="287">
        <f t="shared" si="4"/>
        <v>8</v>
      </c>
      <c r="F68" s="287">
        <f t="shared" si="5"/>
        <v>8</v>
      </c>
      <c r="G68" s="288">
        <v>86</v>
      </c>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row>
    <row r="69" spans="1:90" s="283" customFormat="1" ht="14.25" x14ac:dyDescent="0.2">
      <c r="A69" s="284" t="s">
        <v>224</v>
      </c>
      <c r="B69" s="285">
        <v>48</v>
      </c>
      <c r="C69" s="286">
        <v>38.4</v>
      </c>
      <c r="D69" s="287">
        <f t="shared" si="3"/>
        <v>9.6000000000000014</v>
      </c>
      <c r="E69" s="287">
        <f t="shared" si="4"/>
        <v>19.200000000000003</v>
      </c>
      <c r="F69" s="287">
        <f t="shared" si="5"/>
        <v>19.200000000000003</v>
      </c>
      <c r="G69" s="288">
        <v>130</v>
      </c>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0"/>
      <c r="CB69" s="300"/>
      <c r="CC69" s="300"/>
      <c r="CD69" s="300"/>
      <c r="CE69" s="300"/>
      <c r="CF69" s="300"/>
      <c r="CG69" s="300"/>
      <c r="CH69" s="300"/>
      <c r="CI69" s="300"/>
      <c r="CJ69" s="300"/>
      <c r="CK69" s="300"/>
      <c r="CL69" s="300"/>
    </row>
    <row r="70" spans="1:90" s="283" customFormat="1" ht="14.25" x14ac:dyDescent="0.2">
      <c r="A70" s="284" t="s">
        <v>223</v>
      </c>
      <c r="B70" s="285">
        <v>40</v>
      </c>
      <c r="C70" s="286">
        <v>32</v>
      </c>
      <c r="D70" s="287">
        <f t="shared" si="3"/>
        <v>8</v>
      </c>
      <c r="E70" s="287">
        <f t="shared" si="4"/>
        <v>16</v>
      </c>
      <c r="F70" s="287">
        <f t="shared" si="5"/>
        <v>16</v>
      </c>
      <c r="G70" s="288">
        <v>101</v>
      </c>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300"/>
      <c r="CG70" s="300"/>
      <c r="CH70" s="300"/>
      <c r="CI70" s="300"/>
      <c r="CJ70" s="300"/>
      <c r="CK70" s="300"/>
      <c r="CL70" s="300"/>
    </row>
    <row r="71" spans="1:90" s="283" customFormat="1" ht="14.25" x14ac:dyDescent="0.2">
      <c r="A71" s="284" t="s">
        <v>222</v>
      </c>
      <c r="B71" s="285">
        <v>26</v>
      </c>
      <c r="C71" s="290">
        <v>20.8</v>
      </c>
      <c r="D71" s="287">
        <f t="shared" si="3"/>
        <v>5.2</v>
      </c>
      <c r="E71" s="287">
        <f t="shared" si="4"/>
        <v>10.4</v>
      </c>
      <c r="F71" s="287">
        <f t="shared" si="5"/>
        <v>10.4</v>
      </c>
      <c r="G71" s="288">
        <v>85</v>
      </c>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0"/>
      <c r="CB71" s="300"/>
      <c r="CC71" s="300"/>
      <c r="CD71" s="300"/>
      <c r="CE71" s="300"/>
      <c r="CF71" s="300"/>
      <c r="CG71" s="300"/>
      <c r="CH71" s="300"/>
      <c r="CI71" s="300"/>
      <c r="CJ71" s="300"/>
      <c r="CK71" s="300"/>
      <c r="CL71" s="300"/>
    </row>
    <row r="72" spans="1:90" customFormat="1" ht="14.25" x14ac:dyDescent="0.2">
      <c r="A72" s="284" t="s">
        <v>221</v>
      </c>
      <c r="B72" s="285">
        <v>26</v>
      </c>
      <c r="C72" s="291">
        <v>20.8</v>
      </c>
      <c r="D72" s="287">
        <f t="shared" si="3"/>
        <v>5.2</v>
      </c>
      <c r="E72" s="287">
        <f t="shared" si="4"/>
        <v>10.4</v>
      </c>
      <c r="F72" s="287">
        <f t="shared" si="5"/>
        <v>10.4</v>
      </c>
      <c r="G72" s="288">
        <v>85</v>
      </c>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c r="CD72" s="300"/>
      <c r="CE72" s="300"/>
      <c r="CF72" s="300"/>
      <c r="CG72" s="300"/>
      <c r="CH72" s="300"/>
      <c r="CI72" s="300"/>
      <c r="CJ72" s="300"/>
      <c r="CK72" s="300"/>
      <c r="CL72" s="300"/>
    </row>
    <row r="73" spans="1:90" s="283" customFormat="1" ht="14.25" x14ac:dyDescent="0.2">
      <c r="A73" s="284" t="s">
        <v>220</v>
      </c>
      <c r="B73" s="285">
        <v>29</v>
      </c>
      <c r="C73" s="286">
        <v>23.2</v>
      </c>
      <c r="D73" s="287">
        <f t="shared" si="3"/>
        <v>5.8000000000000007</v>
      </c>
      <c r="E73" s="287">
        <f t="shared" si="4"/>
        <v>11.600000000000001</v>
      </c>
      <c r="F73" s="287">
        <f t="shared" si="5"/>
        <v>11.600000000000001</v>
      </c>
      <c r="G73" s="288">
        <v>145</v>
      </c>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0"/>
      <c r="CB73" s="300"/>
      <c r="CC73" s="300"/>
      <c r="CD73" s="300"/>
      <c r="CE73" s="300"/>
      <c r="CF73" s="300"/>
      <c r="CG73" s="300"/>
      <c r="CH73" s="300"/>
      <c r="CI73" s="300"/>
      <c r="CJ73" s="300"/>
      <c r="CK73" s="300"/>
      <c r="CL73" s="300"/>
    </row>
    <row r="74" spans="1:90" s="283" customFormat="1" ht="14.25" x14ac:dyDescent="0.2">
      <c r="A74" s="284" t="s">
        <v>219</v>
      </c>
      <c r="B74" s="285">
        <v>41</v>
      </c>
      <c r="C74" s="286">
        <v>32.799999999999997</v>
      </c>
      <c r="D74" s="287">
        <f t="shared" si="3"/>
        <v>8.2000000000000011</v>
      </c>
      <c r="E74" s="287">
        <f t="shared" si="4"/>
        <v>16.400000000000002</v>
      </c>
      <c r="F74" s="287">
        <f t="shared" si="5"/>
        <v>16.400000000000002</v>
      </c>
      <c r="G74" s="288">
        <v>146</v>
      </c>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c r="CL74" s="300"/>
    </row>
    <row r="75" spans="1:90" customFormat="1" ht="14.25" x14ac:dyDescent="0.2">
      <c r="A75" s="284" t="s">
        <v>218</v>
      </c>
      <c r="B75" s="285">
        <v>31</v>
      </c>
      <c r="C75" s="286">
        <v>24.8</v>
      </c>
      <c r="D75" s="287">
        <f t="shared" si="3"/>
        <v>6.2</v>
      </c>
      <c r="E75" s="287">
        <f t="shared" si="4"/>
        <v>12.4</v>
      </c>
      <c r="F75" s="287">
        <f t="shared" si="5"/>
        <v>12.4</v>
      </c>
      <c r="G75" s="288">
        <v>185</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0"/>
      <c r="BX75" s="300"/>
      <c r="BY75" s="300"/>
      <c r="BZ75" s="300"/>
      <c r="CA75" s="300"/>
      <c r="CB75" s="300"/>
      <c r="CC75" s="300"/>
      <c r="CD75" s="300"/>
      <c r="CE75" s="300"/>
      <c r="CF75" s="300"/>
      <c r="CG75" s="300"/>
      <c r="CH75" s="300"/>
      <c r="CI75" s="300"/>
      <c r="CJ75" s="300"/>
      <c r="CK75" s="300"/>
      <c r="CL75" s="300"/>
    </row>
    <row r="76" spans="1:90" customFormat="1" ht="14.25" x14ac:dyDescent="0.2">
      <c r="A76" s="284" t="s">
        <v>217</v>
      </c>
      <c r="B76" s="285">
        <v>31</v>
      </c>
      <c r="C76" s="286">
        <v>24.8</v>
      </c>
      <c r="D76" s="287">
        <f t="shared" si="3"/>
        <v>6.2</v>
      </c>
      <c r="E76" s="287">
        <f t="shared" si="4"/>
        <v>12.4</v>
      </c>
      <c r="F76" s="287">
        <f t="shared" si="5"/>
        <v>12.4</v>
      </c>
      <c r="G76" s="288">
        <v>130</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c r="CC76" s="300"/>
      <c r="CD76" s="300"/>
      <c r="CE76" s="300"/>
      <c r="CF76" s="300"/>
      <c r="CG76" s="300"/>
      <c r="CH76" s="300"/>
      <c r="CI76" s="300"/>
      <c r="CJ76" s="300"/>
      <c r="CK76" s="300"/>
      <c r="CL76" s="300"/>
    </row>
    <row r="77" spans="1:90" customFormat="1" ht="14.25" x14ac:dyDescent="0.2">
      <c r="A77" s="284" t="s">
        <v>216</v>
      </c>
      <c r="B77" s="285">
        <v>27</v>
      </c>
      <c r="C77" s="286">
        <v>21.6</v>
      </c>
      <c r="D77" s="287">
        <f t="shared" si="3"/>
        <v>5.4</v>
      </c>
      <c r="E77" s="287">
        <f t="shared" si="4"/>
        <v>10.8</v>
      </c>
      <c r="F77" s="287">
        <f t="shared" si="5"/>
        <v>10.8</v>
      </c>
      <c r="G77" s="288">
        <v>196</v>
      </c>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0"/>
      <c r="CB77" s="300"/>
      <c r="CC77" s="300"/>
      <c r="CD77" s="300"/>
      <c r="CE77" s="300"/>
      <c r="CF77" s="300"/>
      <c r="CG77" s="300"/>
      <c r="CH77" s="300"/>
      <c r="CI77" s="300"/>
      <c r="CJ77" s="300"/>
      <c r="CK77" s="300"/>
      <c r="CL77" s="300"/>
    </row>
    <row r="78" spans="1:90" s="283" customFormat="1" ht="14.25" x14ac:dyDescent="0.2">
      <c r="A78" s="284" t="s">
        <v>215</v>
      </c>
      <c r="B78" s="285">
        <v>36</v>
      </c>
      <c r="C78" s="286">
        <v>28.8</v>
      </c>
      <c r="D78" s="287">
        <f t="shared" si="3"/>
        <v>7.2</v>
      </c>
      <c r="E78" s="287">
        <f t="shared" si="4"/>
        <v>14.4</v>
      </c>
      <c r="F78" s="287">
        <f t="shared" si="5"/>
        <v>14.4</v>
      </c>
      <c r="G78" s="288">
        <v>92</v>
      </c>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0"/>
      <c r="CA78" s="300"/>
      <c r="CB78" s="300"/>
      <c r="CC78" s="300"/>
      <c r="CD78" s="300"/>
      <c r="CE78" s="300"/>
      <c r="CF78" s="300"/>
      <c r="CG78" s="300"/>
      <c r="CH78" s="300"/>
      <c r="CI78" s="300"/>
      <c r="CJ78" s="300"/>
      <c r="CK78" s="300"/>
      <c r="CL78" s="300"/>
    </row>
    <row r="79" spans="1:90" s="283" customFormat="1" ht="14.25" x14ac:dyDescent="0.2">
      <c r="A79" s="284" t="s">
        <v>214</v>
      </c>
      <c r="B79" s="285">
        <v>39</v>
      </c>
      <c r="C79" s="286">
        <v>31.2</v>
      </c>
      <c r="D79" s="287">
        <f t="shared" si="3"/>
        <v>7.8000000000000007</v>
      </c>
      <c r="E79" s="287">
        <f t="shared" si="4"/>
        <v>15.600000000000001</v>
      </c>
      <c r="F79" s="287">
        <f t="shared" si="5"/>
        <v>15.600000000000001</v>
      </c>
      <c r="G79" s="288">
        <v>108</v>
      </c>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row>
    <row r="80" spans="1:90" s="283" customFormat="1" ht="14.25" x14ac:dyDescent="0.2">
      <c r="A80" s="284" t="s">
        <v>213</v>
      </c>
      <c r="B80" s="285">
        <v>46</v>
      </c>
      <c r="C80" s="286">
        <v>36.799999999999997</v>
      </c>
      <c r="D80" s="287">
        <f t="shared" si="3"/>
        <v>9.2000000000000011</v>
      </c>
      <c r="E80" s="287">
        <f t="shared" si="4"/>
        <v>18.400000000000002</v>
      </c>
      <c r="F80" s="287">
        <f t="shared" si="5"/>
        <v>18.400000000000002</v>
      </c>
      <c r="G80" s="288">
        <v>191</v>
      </c>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0"/>
      <c r="CB80" s="300"/>
      <c r="CC80" s="300"/>
      <c r="CD80" s="300"/>
      <c r="CE80" s="300"/>
      <c r="CF80" s="300"/>
      <c r="CG80" s="300"/>
      <c r="CH80" s="300"/>
      <c r="CI80" s="300"/>
      <c r="CJ80" s="300"/>
      <c r="CK80" s="300"/>
      <c r="CL80" s="300"/>
    </row>
    <row r="81" spans="1:90" s="283" customFormat="1" ht="14.25" x14ac:dyDescent="0.2">
      <c r="A81" s="284" t="s">
        <v>212</v>
      </c>
      <c r="B81" s="285">
        <v>33</v>
      </c>
      <c r="C81" s="286">
        <v>26.4</v>
      </c>
      <c r="D81" s="287">
        <f t="shared" si="3"/>
        <v>6.6000000000000005</v>
      </c>
      <c r="E81" s="287">
        <f t="shared" si="4"/>
        <v>13.200000000000001</v>
      </c>
      <c r="F81" s="287">
        <f t="shared" si="5"/>
        <v>13.200000000000001</v>
      </c>
      <c r="G81" s="288">
        <v>135</v>
      </c>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300"/>
      <c r="BR81" s="300"/>
      <c r="BS81" s="300"/>
      <c r="BT81" s="300"/>
      <c r="BU81" s="300"/>
      <c r="BV81" s="300"/>
      <c r="BW81" s="300"/>
      <c r="BX81" s="300"/>
      <c r="BY81" s="300"/>
      <c r="BZ81" s="300"/>
      <c r="CA81" s="300"/>
      <c r="CB81" s="300"/>
      <c r="CC81" s="300"/>
      <c r="CD81" s="300"/>
      <c r="CE81" s="300"/>
      <c r="CF81" s="300"/>
      <c r="CG81" s="300"/>
      <c r="CH81" s="300"/>
      <c r="CI81" s="300"/>
      <c r="CJ81" s="300"/>
      <c r="CK81" s="300"/>
      <c r="CL81" s="300"/>
    </row>
    <row r="82" spans="1:90" s="283" customFormat="1" ht="14.25" x14ac:dyDescent="0.2">
      <c r="A82" s="284" t="s">
        <v>211</v>
      </c>
      <c r="B82" s="285">
        <v>37</v>
      </c>
      <c r="C82" s="286">
        <v>29.6</v>
      </c>
      <c r="D82" s="287">
        <f t="shared" si="3"/>
        <v>7.4</v>
      </c>
      <c r="E82" s="287">
        <f t="shared" si="4"/>
        <v>14.8</v>
      </c>
      <c r="F82" s="287">
        <f t="shared" si="5"/>
        <v>14.8</v>
      </c>
      <c r="G82" s="288">
        <v>158</v>
      </c>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300"/>
      <c r="CG82" s="300"/>
      <c r="CH82" s="300"/>
      <c r="CI82" s="300"/>
      <c r="CJ82" s="300"/>
      <c r="CK82" s="300"/>
      <c r="CL82" s="300"/>
    </row>
    <row r="83" spans="1:90" s="283" customFormat="1" ht="14.25" x14ac:dyDescent="0.2">
      <c r="A83" s="284" t="s">
        <v>210</v>
      </c>
      <c r="B83" s="285">
        <v>33</v>
      </c>
      <c r="C83" s="286">
        <v>26.4</v>
      </c>
      <c r="D83" s="287">
        <f t="shared" si="3"/>
        <v>6.6000000000000005</v>
      </c>
      <c r="E83" s="287">
        <f t="shared" si="4"/>
        <v>13.200000000000001</v>
      </c>
      <c r="F83" s="287">
        <f t="shared" si="5"/>
        <v>13.200000000000001</v>
      </c>
      <c r="G83" s="288">
        <v>135</v>
      </c>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row>
    <row r="84" spans="1:90" s="283" customFormat="1" ht="14.25" x14ac:dyDescent="0.2">
      <c r="A84" s="284" t="s">
        <v>209</v>
      </c>
      <c r="B84" s="285">
        <v>47</v>
      </c>
      <c r="C84" s="286">
        <v>37.6</v>
      </c>
      <c r="D84" s="287">
        <f t="shared" si="3"/>
        <v>9.4</v>
      </c>
      <c r="E84" s="287">
        <f t="shared" si="4"/>
        <v>18.8</v>
      </c>
      <c r="F84" s="287">
        <f t="shared" si="5"/>
        <v>18.8</v>
      </c>
      <c r="G84" s="288">
        <v>138</v>
      </c>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0"/>
      <c r="BS84" s="300"/>
      <c r="BT84" s="300"/>
      <c r="BU84" s="300"/>
      <c r="BV84" s="300"/>
      <c r="BW84" s="300"/>
      <c r="BX84" s="300"/>
      <c r="BY84" s="300"/>
      <c r="BZ84" s="300"/>
      <c r="CA84" s="300"/>
      <c r="CB84" s="300"/>
      <c r="CC84" s="300"/>
      <c r="CD84" s="300"/>
      <c r="CE84" s="300"/>
      <c r="CF84" s="300"/>
      <c r="CG84" s="300"/>
      <c r="CH84" s="300"/>
      <c r="CI84" s="300"/>
      <c r="CJ84" s="300"/>
      <c r="CK84" s="300"/>
      <c r="CL84" s="300"/>
    </row>
    <row r="85" spans="1:90" s="283" customFormat="1" ht="14.25" x14ac:dyDescent="0.2">
      <c r="A85" s="284" t="s">
        <v>208</v>
      </c>
      <c r="B85" s="285">
        <v>42</v>
      </c>
      <c r="C85" s="286">
        <v>33.6</v>
      </c>
      <c r="D85" s="287">
        <f t="shared" si="3"/>
        <v>8.4</v>
      </c>
      <c r="E85" s="287">
        <f t="shared" si="4"/>
        <v>16.8</v>
      </c>
      <c r="F85" s="287">
        <f t="shared" si="5"/>
        <v>16.8</v>
      </c>
      <c r="G85" s="288">
        <v>156</v>
      </c>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row>
    <row r="86" spans="1:90" s="283" customFormat="1" ht="14.25" x14ac:dyDescent="0.2">
      <c r="A86" s="284" t="s">
        <v>207</v>
      </c>
      <c r="B86" s="285">
        <v>55</v>
      </c>
      <c r="C86" s="286">
        <v>44</v>
      </c>
      <c r="D86" s="287">
        <f t="shared" si="3"/>
        <v>11</v>
      </c>
      <c r="E86" s="287">
        <f t="shared" si="4"/>
        <v>22</v>
      </c>
      <c r="F86" s="287">
        <f t="shared" si="5"/>
        <v>22</v>
      </c>
      <c r="G86" s="288">
        <v>233</v>
      </c>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0"/>
      <c r="CB86" s="300"/>
      <c r="CC86" s="300"/>
      <c r="CD86" s="300"/>
      <c r="CE86" s="300"/>
      <c r="CF86" s="300"/>
      <c r="CG86" s="300"/>
      <c r="CH86" s="300"/>
      <c r="CI86" s="300"/>
      <c r="CJ86" s="300"/>
      <c r="CK86" s="300"/>
      <c r="CL86" s="300"/>
    </row>
    <row r="87" spans="1:90" s="283" customFormat="1" ht="14.25" x14ac:dyDescent="0.2">
      <c r="A87" s="284" t="s">
        <v>206</v>
      </c>
      <c r="B87" s="285">
        <v>20</v>
      </c>
      <c r="C87" s="286">
        <v>16</v>
      </c>
      <c r="D87" s="287">
        <f t="shared" si="3"/>
        <v>4</v>
      </c>
      <c r="E87" s="287">
        <f t="shared" si="4"/>
        <v>8</v>
      </c>
      <c r="F87" s="287">
        <f t="shared" si="5"/>
        <v>8</v>
      </c>
      <c r="G87" s="288">
        <v>95</v>
      </c>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300"/>
      <c r="BS87" s="300"/>
      <c r="BT87" s="300"/>
      <c r="BU87" s="300"/>
      <c r="BV87" s="300"/>
      <c r="BW87" s="300"/>
      <c r="BX87" s="300"/>
      <c r="BY87" s="300"/>
      <c r="BZ87" s="300"/>
      <c r="CA87" s="300"/>
      <c r="CB87" s="300"/>
      <c r="CC87" s="300"/>
      <c r="CD87" s="300"/>
      <c r="CE87" s="300"/>
      <c r="CF87" s="300"/>
      <c r="CG87" s="300"/>
      <c r="CH87" s="300"/>
      <c r="CI87" s="300"/>
      <c r="CJ87" s="300"/>
      <c r="CK87" s="300"/>
      <c r="CL87" s="300"/>
    </row>
    <row r="88" spans="1:90" s="283" customFormat="1" ht="14.25" x14ac:dyDescent="0.2">
      <c r="A88" s="284" t="s">
        <v>205</v>
      </c>
      <c r="B88" s="285">
        <v>38</v>
      </c>
      <c r="C88" s="286">
        <v>30.4</v>
      </c>
      <c r="D88" s="287">
        <f t="shared" si="3"/>
        <v>7.6000000000000005</v>
      </c>
      <c r="E88" s="287">
        <f t="shared" si="4"/>
        <v>15.200000000000001</v>
      </c>
      <c r="F88" s="287">
        <f t="shared" si="5"/>
        <v>15.200000000000001</v>
      </c>
      <c r="G88" s="288">
        <v>126</v>
      </c>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300"/>
      <c r="BU88" s="300"/>
      <c r="BV88" s="300"/>
      <c r="BW88" s="300"/>
      <c r="BX88" s="300"/>
      <c r="BY88" s="300"/>
      <c r="BZ88" s="300"/>
      <c r="CA88" s="300"/>
      <c r="CB88" s="300"/>
      <c r="CC88" s="300"/>
      <c r="CD88" s="300"/>
      <c r="CE88" s="300"/>
      <c r="CF88" s="300"/>
      <c r="CG88" s="300"/>
      <c r="CH88" s="300"/>
      <c r="CI88" s="300"/>
      <c r="CJ88" s="300"/>
      <c r="CK88" s="300"/>
      <c r="CL88" s="300"/>
    </row>
    <row r="89" spans="1:90" s="283" customFormat="1" ht="14.25" x14ac:dyDescent="0.2">
      <c r="A89" s="284" t="s">
        <v>204</v>
      </c>
      <c r="B89" s="285">
        <v>31</v>
      </c>
      <c r="C89" s="286">
        <v>24.8</v>
      </c>
      <c r="D89" s="287">
        <f t="shared" si="3"/>
        <v>6.2</v>
      </c>
      <c r="E89" s="287">
        <f t="shared" si="4"/>
        <v>12.4</v>
      </c>
      <c r="F89" s="287">
        <f t="shared" si="5"/>
        <v>12.4</v>
      </c>
      <c r="G89" s="288">
        <v>94</v>
      </c>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0"/>
      <c r="CF89" s="300"/>
      <c r="CG89" s="300"/>
      <c r="CH89" s="300"/>
      <c r="CI89" s="300"/>
      <c r="CJ89" s="300"/>
      <c r="CK89" s="300"/>
      <c r="CL89" s="300"/>
    </row>
    <row r="90" spans="1:90" s="283" customFormat="1" ht="14.25" x14ac:dyDescent="0.2">
      <c r="A90" s="284" t="s">
        <v>312</v>
      </c>
      <c r="B90" s="285">
        <v>41</v>
      </c>
      <c r="C90" s="286">
        <v>32.799999999999997</v>
      </c>
      <c r="D90" s="287">
        <f t="shared" si="3"/>
        <v>8.2000000000000011</v>
      </c>
      <c r="E90" s="287">
        <f t="shared" si="4"/>
        <v>16.400000000000002</v>
      </c>
      <c r="F90" s="287">
        <f t="shared" si="5"/>
        <v>16.400000000000002</v>
      </c>
      <c r="G90" s="288">
        <v>180</v>
      </c>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300"/>
      <c r="BS90" s="300"/>
      <c r="BT90" s="300"/>
      <c r="BU90" s="300"/>
      <c r="BV90" s="300"/>
      <c r="BW90" s="300"/>
      <c r="BX90" s="300"/>
      <c r="BY90" s="300"/>
      <c r="BZ90" s="300"/>
      <c r="CA90" s="300"/>
      <c r="CB90" s="300"/>
      <c r="CC90" s="300"/>
      <c r="CD90" s="300"/>
      <c r="CE90" s="300"/>
      <c r="CF90" s="300"/>
      <c r="CG90" s="300"/>
      <c r="CH90" s="300"/>
      <c r="CI90" s="300"/>
      <c r="CJ90" s="300"/>
      <c r="CK90" s="300"/>
      <c r="CL90" s="300"/>
    </row>
    <row r="91" spans="1:90" s="283" customFormat="1" ht="14.25" x14ac:dyDescent="0.2">
      <c r="A91" s="284" t="s">
        <v>201</v>
      </c>
      <c r="B91" s="285">
        <v>39</v>
      </c>
      <c r="C91" s="286">
        <v>21.2</v>
      </c>
      <c r="D91" s="287">
        <f t="shared" si="3"/>
        <v>7.8000000000000007</v>
      </c>
      <c r="E91" s="287">
        <f t="shared" si="4"/>
        <v>15.600000000000001</v>
      </c>
      <c r="F91" s="287">
        <f t="shared" si="5"/>
        <v>15.600000000000001</v>
      </c>
      <c r="G91" s="288">
        <v>134</v>
      </c>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0"/>
      <c r="BU91" s="300"/>
      <c r="BV91" s="300"/>
      <c r="BW91" s="300"/>
      <c r="BX91" s="300"/>
      <c r="BY91" s="300"/>
      <c r="BZ91" s="300"/>
      <c r="CA91" s="300"/>
      <c r="CB91" s="300"/>
      <c r="CC91" s="300"/>
      <c r="CD91" s="300"/>
      <c r="CE91" s="300"/>
      <c r="CF91" s="300"/>
      <c r="CG91" s="300"/>
      <c r="CH91" s="300"/>
      <c r="CI91" s="300"/>
      <c r="CJ91" s="300"/>
      <c r="CK91" s="300"/>
      <c r="CL91" s="300"/>
    </row>
    <row r="92" spans="1:90" s="283" customFormat="1" ht="14.25" x14ac:dyDescent="0.2">
      <c r="A92" s="284" t="s">
        <v>200</v>
      </c>
      <c r="B92" s="285">
        <v>39</v>
      </c>
      <c r="C92" s="286">
        <v>21.2</v>
      </c>
      <c r="D92" s="287">
        <f t="shared" si="3"/>
        <v>7.8000000000000007</v>
      </c>
      <c r="E92" s="287">
        <f t="shared" si="4"/>
        <v>15.600000000000001</v>
      </c>
      <c r="F92" s="287">
        <f t="shared" si="5"/>
        <v>15.600000000000001</v>
      </c>
      <c r="G92" s="288">
        <v>142</v>
      </c>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c r="CE92" s="300"/>
      <c r="CF92" s="300"/>
      <c r="CG92" s="300"/>
      <c r="CH92" s="300"/>
      <c r="CI92" s="300"/>
      <c r="CJ92" s="300"/>
      <c r="CK92" s="300"/>
      <c r="CL92" s="300"/>
    </row>
    <row r="93" spans="1:90" s="283" customFormat="1" ht="14.25" x14ac:dyDescent="0.2">
      <c r="A93" s="284" t="s">
        <v>199</v>
      </c>
      <c r="B93" s="285">
        <v>42</v>
      </c>
      <c r="C93" s="286">
        <v>33.6</v>
      </c>
      <c r="D93" s="287">
        <f t="shared" si="3"/>
        <v>8.4</v>
      </c>
      <c r="E93" s="287">
        <f t="shared" si="4"/>
        <v>16.8</v>
      </c>
      <c r="F93" s="287">
        <f t="shared" si="5"/>
        <v>16.8</v>
      </c>
      <c r="G93" s="288">
        <v>161</v>
      </c>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row>
    <row r="94" spans="1:90" s="283" customFormat="1" ht="14.25" x14ac:dyDescent="0.2">
      <c r="A94" s="284" t="s">
        <v>198</v>
      </c>
      <c r="B94" s="285">
        <v>41</v>
      </c>
      <c r="C94" s="286">
        <v>32.799999999999997</v>
      </c>
      <c r="D94" s="287">
        <f t="shared" si="3"/>
        <v>8.2000000000000011</v>
      </c>
      <c r="E94" s="287">
        <f t="shared" si="4"/>
        <v>16.400000000000002</v>
      </c>
      <c r="F94" s="287">
        <f t="shared" si="5"/>
        <v>16.400000000000002</v>
      </c>
      <c r="G94" s="288">
        <v>140</v>
      </c>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0"/>
      <c r="BR94" s="300"/>
      <c r="BS94" s="300"/>
      <c r="BT94" s="300"/>
      <c r="BU94" s="300"/>
      <c r="BV94" s="300"/>
      <c r="BW94" s="300"/>
      <c r="BX94" s="300"/>
      <c r="BY94" s="300"/>
      <c r="BZ94" s="300"/>
      <c r="CA94" s="300"/>
      <c r="CB94" s="300"/>
      <c r="CC94" s="300"/>
      <c r="CD94" s="300"/>
      <c r="CE94" s="300"/>
      <c r="CF94" s="300"/>
      <c r="CG94" s="300"/>
      <c r="CH94" s="300"/>
      <c r="CI94" s="300"/>
      <c r="CJ94" s="300"/>
      <c r="CK94" s="300"/>
      <c r="CL94" s="300"/>
    </row>
    <row r="95" spans="1:90" s="283" customFormat="1" ht="14.25" x14ac:dyDescent="0.2">
      <c r="A95" s="284" t="s">
        <v>197</v>
      </c>
      <c r="B95" s="285">
        <v>25</v>
      </c>
      <c r="C95" s="286">
        <v>20</v>
      </c>
      <c r="D95" s="287">
        <f t="shared" si="3"/>
        <v>5</v>
      </c>
      <c r="E95" s="287">
        <f t="shared" si="4"/>
        <v>10</v>
      </c>
      <c r="F95" s="287">
        <f t="shared" si="5"/>
        <v>10</v>
      </c>
      <c r="G95" s="288">
        <v>105</v>
      </c>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300"/>
      <c r="BU95" s="300"/>
      <c r="BV95" s="300"/>
      <c r="BW95" s="300"/>
      <c r="BX95" s="300"/>
      <c r="BY95" s="300"/>
      <c r="BZ95" s="300"/>
      <c r="CA95" s="300"/>
      <c r="CB95" s="300"/>
      <c r="CC95" s="300"/>
      <c r="CD95" s="300"/>
      <c r="CE95" s="300"/>
      <c r="CF95" s="300"/>
      <c r="CG95" s="300"/>
      <c r="CH95" s="300"/>
      <c r="CI95" s="300"/>
      <c r="CJ95" s="300"/>
      <c r="CK95" s="300"/>
      <c r="CL95" s="300"/>
    </row>
    <row r="96" spans="1:90" customFormat="1" ht="14.25" x14ac:dyDescent="0.2">
      <c r="A96" s="284" t="s">
        <v>196</v>
      </c>
      <c r="B96" s="285">
        <v>37</v>
      </c>
      <c r="C96" s="286">
        <v>29.6</v>
      </c>
      <c r="D96" s="287">
        <f t="shared" si="3"/>
        <v>7.4</v>
      </c>
      <c r="E96" s="287">
        <f t="shared" si="4"/>
        <v>14.8</v>
      </c>
      <c r="F96" s="287">
        <f t="shared" si="5"/>
        <v>14.8</v>
      </c>
      <c r="G96" s="288">
        <v>111</v>
      </c>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0"/>
      <c r="CB96" s="300"/>
      <c r="CC96" s="300"/>
      <c r="CD96" s="300"/>
      <c r="CE96" s="300"/>
      <c r="CF96" s="300"/>
      <c r="CG96" s="300"/>
      <c r="CH96" s="300"/>
      <c r="CI96" s="300"/>
      <c r="CJ96" s="300"/>
      <c r="CK96" s="300"/>
      <c r="CL96" s="300"/>
    </row>
    <row r="97" spans="1:90" s="283" customFormat="1" ht="14.25" x14ac:dyDescent="0.2">
      <c r="A97" s="315" t="s">
        <v>195</v>
      </c>
      <c r="B97" s="285">
        <v>46</v>
      </c>
      <c r="C97" s="286">
        <v>36.799999999999997</v>
      </c>
      <c r="D97" s="287">
        <f t="shared" si="3"/>
        <v>9.2000000000000011</v>
      </c>
      <c r="E97" s="287">
        <f t="shared" si="4"/>
        <v>18.400000000000002</v>
      </c>
      <c r="F97" s="287">
        <f t="shared" si="5"/>
        <v>18.400000000000002</v>
      </c>
      <c r="G97" s="288">
        <v>170</v>
      </c>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row>
    <row r="98" spans="1:90" s="283" customFormat="1" ht="14.25" x14ac:dyDescent="0.2">
      <c r="A98" s="284" t="s">
        <v>194</v>
      </c>
      <c r="B98" s="285">
        <v>35</v>
      </c>
      <c r="C98" s="286">
        <v>28</v>
      </c>
      <c r="D98" s="287">
        <f t="shared" si="3"/>
        <v>7</v>
      </c>
      <c r="E98" s="287">
        <f t="shared" si="4"/>
        <v>14</v>
      </c>
      <c r="F98" s="287">
        <f t="shared" si="5"/>
        <v>14</v>
      </c>
      <c r="G98" s="288">
        <v>223</v>
      </c>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row>
    <row r="99" spans="1:90" s="283" customFormat="1" ht="14.25" x14ac:dyDescent="0.2">
      <c r="A99" s="284" t="s">
        <v>193</v>
      </c>
      <c r="B99" s="285">
        <v>24</v>
      </c>
      <c r="C99" s="286">
        <v>19.2</v>
      </c>
      <c r="D99" s="287">
        <f t="shared" si="3"/>
        <v>4.8000000000000007</v>
      </c>
      <c r="E99" s="287">
        <f t="shared" si="4"/>
        <v>9.6000000000000014</v>
      </c>
      <c r="F99" s="287">
        <f t="shared" si="5"/>
        <v>9.6000000000000014</v>
      </c>
      <c r="G99" s="288">
        <v>91</v>
      </c>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row>
    <row r="100" spans="1:90" s="283" customFormat="1" ht="14.25" x14ac:dyDescent="0.2">
      <c r="A100" s="284" t="s">
        <v>192</v>
      </c>
      <c r="B100" s="285">
        <v>34</v>
      </c>
      <c r="C100" s="286">
        <v>27.2</v>
      </c>
      <c r="D100" s="287">
        <f t="shared" si="3"/>
        <v>6.8000000000000007</v>
      </c>
      <c r="E100" s="287">
        <f t="shared" si="4"/>
        <v>13.600000000000001</v>
      </c>
      <c r="F100" s="287">
        <f t="shared" si="5"/>
        <v>13.600000000000001</v>
      </c>
      <c r="G100" s="288">
        <v>126</v>
      </c>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0"/>
      <c r="BV100" s="300"/>
      <c r="BW100" s="300"/>
      <c r="BX100" s="300"/>
      <c r="BY100" s="300"/>
      <c r="BZ100" s="300"/>
      <c r="CA100" s="300"/>
      <c r="CB100" s="300"/>
      <c r="CC100" s="300"/>
      <c r="CD100" s="300"/>
      <c r="CE100" s="300"/>
      <c r="CF100" s="300"/>
      <c r="CG100" s="300"/>
      <c r="CH100" s="300"/>
      <c r="CI100" s="300"/>
      <c r="CJ100" s="300"/>
      <c r="CK100" s="300"/>
      <c r="CL100" s="300"/>
    </row>
    <row r="101" spans="1:90" customFormat="1" ht="14.25" x14ac:dyDescent="0.2">
      <c r="A101" s="292" t="s">
        <v>191</v>
      </c>
      <c r="B101" s="285">
        <v>56</v>
      </c>
      <c r="C101" s="286">
        <v>44.8</v>
      </c>
      <c r="D101" s="287">
        <f t="shared" si="3"/>
        <v>11.200000000000001</v>
      </c>
      <c r="E101" s="287">
        <f t="shared" si="4"/>
        <v>22.400000000000002</v>
      </c>
      <c r="F101" s="287">
        <f t="shared" si="5"/>
        <v>22.400000000000002</v>
      </c>
      <c r="G101" s="288">
        <v>171</v>
      </c>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row>
    <row r="102" spans="1:90" s="283" customFormat="1" ht="14.25" x14ac:dyDescent="0.2">
      <c r="A102" s="284" t="s">
        <v>190</v>
      </c>
      <c r="B102" s="285">
        <v>41</v>
      </c>
      <c r="C102" s="286">
        <v>32.799999999999997</v>
      </c>
      <c r="D102" s="287">
        <f t="shared" si="3"/>
        <v>8.2000000000000011</v>
      </c>
      <c r="E102" s="287">
        <f t="shared" si="4"/>
        <v>16.400000000000002</v>
      </c>
      <c r="F102" s="287">
        <f t="shared" si="5"/>
        <v>16.400000000000002</v>
      </c>
      <c r="G102" s="288">
        <v>200</v>
      </c>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row>
    <row r="103" spans="1:90" s="283" customFormat="1" ht="14.25" x14ac:dyDescent="0.2">
      <c r="A103" s="292" t="s">
        <v>189</v>
      </c>
      <c r="B103" s="285">
        <v>32</v>
      </c>
      <c r="C103" s="286">
        <v>25.6</v>
      </c>
      <c r="D103" s="287">
        <f t="shared" si="3"/>
        <v>6.4</v>
      </c>
      <c r="E103" s="287">
        <f t="shared" si="4"/>
        <v>12.8</v>
      </c>
      <c r="F103" s="287">
        <f t="shared" si="5"/>
        <v>12.8</v>
      </c>
      <c r="G103" s="288">
        <v>132</v>
      </c>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0"/>
      <c r="BR103" s="300"/>
      <c r="BS103" s="300"/>
      <c r="BT103" s="300"/>
      <c r="BU103" s="300"/>
      <c r="BV103" s="300"/>
      <c r="BW103" s="300"/>
      <c r="BX103" s="300"/>
      <c r="BY103" s="300"/>
      <c r="BZ103" s="300"/>
      <c r="CA103" s="300"/>
      <c r="CB103" s="300"/>
      <c r="CC103" s="300"/>
      <c r="CD103" s="300"/>
      <c r="CE103" s="300"/>
      <c r="CF103" s="300"/>
      <c r="CG103" s="300"/>
      <c r="CH103" s="300"/>
      <c r="CI103" s="300"/>
      <c r="CJ103" s="300"/>
      <c r="CK103" s="300"/>
      <c r="CL103" s="300"/>
    </row>
    <row r="104" spans="1:90" customFormat="1" ht="14.25" x14ac:dyDescent="0.2">
      <c r="A104" s="284" t="s">
        <v>188</v>
      </c>
      <c r="B104" s="285">
        <v>48</v>
      </c>
      <c r="C104" s="286">
        <v>38.4</v>
      </c>
      <c r="D104" s="287">
        <f t="shared" si="3"/>
        <v>9.6000000000000014</v>
      </c>
      <c r="E104" s="287">
        <f t="shared" si="4"/>
        <v>19.200000000000003</v>
      </c>
      <c r="F104" s="287">
        <f t="shared" si="5"/>
        <v>19.200000000000003</v>
      </c>
      <c r="G104" s="288">
        <v>112</v>
      </c>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0"/>
      <c r="CB104" s="300"/>
      <c r="CC104" s="300"/>
      <c r="CD104" s="300"/>
      <c r="CE104" s="300"/>
      <c r="CF104" s="300"/>
      <c r="CG104" s="300"/>
      <c r="CH104" s="300"/>
      <c r="CI104" s="300"/>
      <c r="CJ104" s="300"/>
      <c r="CK104" s="300"/>
      <c r="CL104" s="300"/>
    </row>
    <row r="105" spans="1:90" s="283" customFormat="1" ht="14.25" x14ac:dyDescent="0.2">
      <c r="A105" s="284" t="s">
        <v>187</v>
      </c>
      <c r="B105" s="285">
        <v>19</v>
      </c>
      <c r="C105" s="286">
        <v>15.2</v>
      </c>
      <c r="D105" s="287">
        <f t="shared" si="3"/>
        <v>3.8000000000000003</v>
      </c>
      <c r="E105" s="287">
        <f t="shared" si="4"/>
        <v>7.6000000000000005</v>
      </c>
      <c r="F105" s="287">
        <f t="shared" si="5"/>
        <v>7.6000000000000005</v>
      </c>
      <c r="G105" s="288">
        <v>57</v>
      </c>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0"/>
      <c r="BR105" s="300"/>
      <c r="BS105" s="300"/>
      <c r="BT105" s="300"/>
      <c r="BU105" s="300"/>
      <c r="BV105" s="300"/>
      <c r="BW105" s="300"/>
      <c r="BX105" s="300"/>
      <c r="BY105" s="300"/>
      <c r="BZ105" s="300"/>
      <c r="CA105" s="300"/>
      <c r="CB105" s="300"/>
      <c r="CC105" s="300"/>
      <c r="CD105" s="300"/>
      <c r="CE105" s="300"/>
      <c r="CF105" s="300"/>
      <c r="CG105" s="300"/>
      <c r="CH105" s="300"/>
      <c r="CI105" s="300"/>
      <c r="CJ105" s="300"/>
      <c r="CK105" s="300"/>
      <c r="CL105" s="300"/>
    </row>
    <row r="106" spans="1:90" s="283" customFormat="1" ht="14.25" x14ac:dyDescent="0.2">
      <c r="A106" s="284" t="s">
        <v>186</v>
      </c>
      <c r="B106" s="285">
        <v>23</v>
      </c>
      <c r="C106" s="286">
        <v>18.399999999999999</v>
      </c>
      <c r="D106" s="287">
        <f t="shared" si="3"/>
        <v>4.6000000000000005</v>
      </c>
      <c r="E106" s="287">
        <f t="shared" si="4"/>
        <v>9.2000000000000011</v>
      </c>
      <c r="F106" s="287">
        <f t="shared" si="5"/>
        <v>9.2000000000000011</v>
      </c>
      <c r="G106" s="288">
        <v>75</v>
      </c>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row>
    <row r="107" spans="1:90" s="283" customFormat="1" ht="14.25" x14ac:dyDescent="0.2">
      <c r="A107" s="284" t="s">
        <v>185</v>
      </c>
      <c r="B107" s="285">
        <v>38</v>
      </c>
      <c r="C107" s="286">
        <v>30.4</v>
      </c>
      <c r="D107" s="287">
        <f t="shared" si="3"/>
        <v>7.6000000000000005</v>
      </c>
      <c r="E107" s="287">
        <f t="shared" si="4"/>
        <v>15.200000000000001</v>
      </c>
      <c r="F107" s="287">
        <f t="shared" si="5"/>
        <v>15.200000000000001</v>
      </c>
      <c r="G107" s="288">
        <v>228</v>
      </c>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row>
    <row r="108" spans="1:90" s="283" customFormat="1" ht="14.25" x14ac:dyDescent="0.2">
      <c r="A108" s="284" t="s">
        <v>184</v>
      </c>
      <c r="B108" s="285">
        <v>35</v>
      </c>
      <c r="C108" s="286">
        <v>28</v>
      </c>
      <c r="D108" s="287">
        <f t="shared" si="3"/>
        <v>7</v>
      </c>
      <c r="E108" s="287">
        <f t="shared" si="4"/>
        <v>14</v>
      </c>
      <c r="F108" s="287">
        <f t="shared" si="5"/>
        <v>14</v>
      </c>
      <c r="G108" s="288">
        <v>185</v>
      </c>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0"/>
    </row>
    <row r="109" spans="1:90" s="283" customFormat="1" ht="14.25" x14ac:dyDescent="0.2">
      <c r="A109" s="284" t="s">
        <v>183</v>
      </c>
      <c r="B109" s="285">
        <v>27</v>
      </c>
      <c r="C109" s="286">
        <v>21.6</v>
      </c>
      <c r="D109" s="287">
        <f t="shared" si="3"/>
        <v>5.4</v>
      </c>
      <c r="E109" s="287">
        <f t="shared" si="4"/>
        <v>10.8</v>
      </c>
      <c r="F109" s="287">
        <f t="shared" si="5"/>
        <v>10.8</v>
      </c>
      <c r="G109" s="288">
        <v>96</v>
      </c>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0"/>
    </row>
    <row r="110" spans="1:90" s="283" customFormat="1" ht="14.25" x14ac:dyDescent="0.2">
      <c r="A110" s="284" t="s">
        <v>182</v>
      </c>
      <c r="B110" s="285">
        <v>20</v>
      </c>
      <c r="C110" s="286">
        <v>16</v>
      </c>
      <c r="D110" s="287">
        <f t="shared" si="3"/>
        <v>4</v>
      </c>
      <c r="E110" s="287">
        <f t="shared" si="4"/>
        <v>8</v>
      </c>
      <c r="F110" s="287">
        <f t="shared" si="5"/>
        <v>8</v>
      </c>
      <c r="G110" s="288">
        <v>103</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0"/>
    </row>
    <row r="111" spans="1:90" s="283" customFormat="1" ht="14.25" x14ac:dyDescent="0.2">
      <c r="A111" s="284" t="s">
        <v>181</v>
      </c>
      <c r="B111" s="285">
        <v>25</v>
      </c>
      <c r="C111" s="286">
        <v>20</v>
      </c>
      <c r="D111" s="287">
        <f t="shared" si="3"/>
        <v>5</v>
      </c>
      <c r="E111" s="287">
        <f t="shared" si="4"/>
        <v>10</v>
      </c>
      <c r="F111" s="287">
        <f t="shared" si="5"/>
        <v>10</v>
      </c>
      <c r="G111" s="288">
        <v>80</v>
      </c>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0"/>
      <c r="CI111" s="300"/>
      <c r="CJ111" s="300"/>
      <c r="CK111" s="300"/>
      <c r="CL111" s="300"/>
    </row>
    <row r="112" spans="1:90" s="283" customFormat="1" ht="14.25" x14ac:dyDescent="0.2">
      <c r="A112" s="284" t="s">
        <v>180</v>
      </c>
      <c r="B112" s="285">
        <v>49</v>
      </c>
      <c r="C112" s="286">
        <v>39.200000000000003</v>
      </c>
      <c r="D112" s="287">
        <f t="shared" si="3"/>
        <v>9.8000000000000007</v>
      </c>
      <c r="E112" s="287">
        <f t="shared" si="4"/>
        <v>19.600000000000001</v>
      </c>
      <c r="F112" s="287">
        <f t="shared" si="5"/>
        <v>19.600000000000001</v>
      </c>
      <c r="G112" s="288">
        <v>123</v>
      </c>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c r="BM112" s="300"/>
      <c r="BN112" s="300"/>
      <c r="BO112" s="300"/>
      <c r="BP112" s="300"/>
      <c r="BQ112" s="300"/>
      <c r="BR112" s="300"/>
      <c r="BS112" s="300"/>
      <c r="BT112" s="300"/>
      <c r="BU112" s="300"/>
      <c r="BV112" s="300"/>
      <c r="BW112" s="300"/>
      <c r="BX112" s="300"/>
      <c r="BY112" s="300"/>
      <c r="BZ112" s="300"/>
      <c r="CA112" s="300"/>
      <c r="CB112" s="300"/>
      <c r="CC112" s="300"/>
      <c r="CD112" s="300"/>
      <c r="CE112" s="300"/>
      <c r="CF112" s="300"/>
      <c r="CG112" s="300"/>
      <c r="CH112" s="300"/>
      <c r="CI112" s="300"/>
      <c r="CJ112" s="300"/>
      <c r="CK112" s="300"/>
      <c r="CL112" s="300"/>
    </row>
    <row r="113" spans="1:90" s="283" customFormat="1" ht="14.25" x14ac:dyDescent="0.2">
      <c r="A113" s="284" t="s">
        <v>179</v>
      </c>
      <c r="B113" s="285">
        <v>52</v>
      </c>
      <c r="C113" s="286">
        <v>41.6</v>
      </c>
      <c r="D113" s="287">
        <f t="shared" si="3"/>
        <v>10.4</v>
      </c>
      <c r="E113" s="287">
        <f t="shared" si="4"/>
        <v>20.8</v>
      </c>
      <c r="F113" s="287">
        <f t="shared" si="5"/>
        <v>20.8</v>
      </c>
      <c r="G113" s="288">
        <v>135</v>
      </c>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row>
    <row r="114" spans="1:90" s="283" customFormat="1" ht="14.25" x14ac:dyDescent="0.2">
      <c r="A114" s="284" t="s">
        <v>178</v>
      </c>
      <c r="B114" s="285">
        <v>44</v>
      </c>
      <c r="C114" s="286">
        <v>35.200000000000003</v>
      </c>
      <c r="D114" s="287">
        <f t="shared" si="3"/>
        <v>8.8000000000000007</v>
      </c>
      <c r="E114" s="287">
        <f t="shared" si="4"/>
        <v>17.600000000000001</v>
      </c>
      <c r="F114" s="287">
        <f t="shared" si="5"/>
        <v>17.600000000000001</v>
      </c>
      <c r="G114" s="288">
        <v>180</v>
      </c>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row>
    <row r="115" spans="1:90" s="283" customFormat="1" ht="14.25" x14ac:dyDescent="0.2">
      <c r="A115" s="284" t="s">
        <v>177</v>
      </c>
      <c r="B115" s="285">
        <v>20</v>
      </c>
      <c r="C115" s="286">
        <v>16</v>
      </c>
      <c r="D115" s="287">
        <f t="shared" si="3"/>
        <v>4</v>
      </c>
      <c r="E115" s="287">
        <f t="shared" si="4"/>
        <v>8</v>
      </c>
      <c r="F115" s="287">
        <f t="shared" si="5"/>
        <v>8</v>
      </c>
      <c r="G115" s="288">
        <v>68</v>
      </c>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300"/>
      <c r="CG115" s="300"/>
      <c r="CH115" s="300"/>
      <c r="CI115" s="300"/>
      <c r="CJ115" s="300"/>
      <c r="CK115" s="300"/>
      <c r="CL115" s="300"/>
    </row>
    <row r="116" spans="1:90" s="283" customFormat="1" ht="14.25" x14ac:dyDescent="0.2">
      <c r="A116" s="284" t="s">
        <v>176</v>
      </c>
      <c r="B116" s="285">
        <v>39</v>
      </c>
      <c r="C116" s="286">
        <v>31.2</v>
      </c>
      <c r="D116" s="287">
        <f t="shared" si="3"/>
        <v>7.8000000000000007</v>
      </c>
      <c r="E116" s="287">
        <f t="shared" si="4"/>
        <v>15.600000000000001</v>
      </c>
      <c r="F116" s="287">
        <f t="shared" si="5"/>
        <v>15.600000000000001</v>
      </c>
      <c r="G116" s="288">
        <v>130</v>
      </c>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300"/>
      <c r="CE116" s="300"/>
      <c r="CF116" s="300"/>
      <c r="CG116" s="300"/>
      <c r="CH116" s="300"/>
      <c r="CI116" s="300"/>
      <c r="CJ116" s="300"/>
      <c r="CK116" s="300"/>
      <c r="CL116" s="300"/>
    </row>
    <row r="117" spans="1:90" s="283" customFormat="1" ht="14.25" x14ac:dyDescent="0.2">
      <c r="A117" s="284" t="s">
        <v>175</v>
      </c>
      <c r="B117" s="285">
        <v>28</v>
      </c>
      <c r="C117" s="286">
        <v>22.4</v>
      </c>
      <c r="D117" s="287">
        <f t="shared" si="3"/>
        <v>5.6000000000000005</v>
      </c>
      <c r="E117" s="287">
        <f t="shared" si="4"/>
        <v>11.200000000000001</v>
      </c>
      <c r="F117" s="287">
        <f t="shared" si="5"/>
        <v>11.200000000000001</v>
      </c>
      <c r="G117" s="288">
        <v>87</v>
      </c>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row>
    <row r="118" spans="1:90" s="283" customFormat="1" ht="14.25" x14ac:dyDescent="0.2">
      <c r="A118" s="284" t="s">
        <v>174</v>
      </c>
      <c r="B118" s="285">
        <v>39</v>
      </c>
      <c r="C118" s="286">
        <v>31.2</v>
      </c>
      <c r="D118" s="287">
        <f t="shared" si="3"/>
        <v>7.8000000000000007</v>
      </c>
      <c r="E118" s="287">
        <f t="shared" si="4"/>
        <v>15.600000000000001</v>
      </c>
      <c r="F118" s="287">
        <f t="shared" si="5"/>
        <v>15.600000000000001</v>
      </c>
      <c r="G118" s="288">
        <v>123</v>
      </c>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300"/>
      <c r="CJ118" s="300"/>
      <c r="CK118" s="300"/>
      <c r="CL118" s="300"/>
    </row>
    <row r="119" spans="1:90" s="283" customFormat="1" ht="14.25" x14ac:dyDescent="0.2">
      <c r="A119" s="284" t="s">
        <v>173</v>
      </c>
      <c r="B119" s="285">
        <v>28</v>
      </c>
      <c r="C119" s="286">
        <v>22.4</v>
      </c>
      <c r="D119" s="287">
        <f t="shared" si="3"/>
        <v>5.6000000000000005</v>
      </c>
      <c r="E119" s="287">
        <f t="shared" si="4"/>
        <v>11.200000000000001</v>
      </c>
      <c r="F119" s="287">
        <f t="shared" si="5"/>
        <v>11.200000000000001</v>
      </c>
      <c r="G119" s="288">
        <v>88</v>
      </c>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300"/>
      <c r="CE119" s="300"/>
      <c r="CF119" s="300"/>
      <c r="CG119" s="300"/>
      <c r="CH119" s="300"/>
      <c r="CI119" s="300"/>
      <c r="CJ119" s="300"/>
      <c r="CK119" s="300"/>
      <c r="CL119" s="300"/>
    </row>
    <row r="120" spans="1:90" s="283" customFormat="1" ht="14.25" x14ac:dyDescent="0.2">
      <c r="A120" s="284" t="s">
        <v>172</v>
      </c>
      <c r="B120" s="285">
        <v>43</v>
      </c>
      <c r="C120" s="286">
        <v>34.4</v>
      </c>
      <c r="D120" s="287">
        <f t="shared" si="3"/>
        <v>8.6</v>
      </c>
      <c r="E120" s="287">
        <f t="shared" si="4"/>
        <v>17.2</v>
      </c>
      <c r="F120" s="287">
        <f t="shared" si="5"/>
        <v>17.2</v>
      </c>
      <c r="G120" s="288">
        <v>170</v>
      </c>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c r="BE120" s="300"/>
      <c r="BF120" s="300"/>
      <c r="BG120" s="300"/>
      <c r="BH120" s="300"/>
      <c r="BI120" s="300"/>
      <c r="BJ120" s="300"/>
      <c r="BK120" s="300"/>
      <c r="BL120" s="300"/>
      <c r="BM120" s="300"/>
      <c r="BN120" s="300"/>
      <c r="BO120" s="300"/>
      <c r="BP120" s="300"/>
      <c r="BQ120" s="300"/>
      <c r="BR120" s="300"/>
      <c r="BS120" s="300"/>
      <c r="BT120" s="300"/>
      <c r="BU120" s="300"/>
      <c r="BV120" s="300"/>
      <c r="BW120" s="300"/>
      <c r="BX120" s="300"/>
      <c r="BY120" s="300"/>
      <c r="BZ120" s="300"/>
      <c r="CA120" s="300"/>
      <c r="CB120" s="300"/>
      <c r="CC120" s="300"/>
      <c r="CD120" s="300"/>
      <c r="CE120" s="300"/>
      <c r="CF120" s="300"/>
      <c r="CG120" s="300"/>
      <c r="CH120" s="300"/>
      <c r="CI120" s="300"/>
      <c r="CJ120" s="300"/>
      <c r="CK120" s="300"/>
      <c r="CL120" s="300"/>
    </row>
    <row r="121" spans="1:90" s="283" customFormat="1" ht="14.25" x14ac:dyDescent="0.2">
      <c r="A121" s="284" t="s">
        <v>171</v>
      </c>
      <c r="B121" s="285">
        <v>34</v>
      </c>
      <c r="C121" s="286">
        <v>27.2</v>
      </c>
      <c r="D121" s="287">
        <f t="shared" si="3"/>
        <v>6.8000000000000007</v>
      </c>
      <c r="E121" s="287">
        <f t="shared" si="4"/>
        <v>13.600000000000001</v>
      </c>
      <c r="F121" s="287">
        <f t="shared" si="5"/>
        <v>13.600000000000001</v>
      </c>
      <c r="G121" s="288">
        <v>122</v>
      </c>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300"/>
      <c r="CE121" s="300"/>
      <c r="CF121" s="300"/>
      <c r="CG121" s="300"/>
      <c r="CH121" s="300"/>
      <c r="CI121" s="300"/>
      <c r="CJ121" s="300"/>
      <c r="CK121" s="300"/>
      <c r="CL121" s="300"/>
    </row>
    <row r="122" spans="1:90" s="283" customFormat="1" ht="14.25" x14ac:dyDescent="0.2">
      <c r="A122" s="284" t="s">
        <v>170</v>
      </c>
      <c r="B122" s="285">
        <v>37</v>
      </c>
      <c r="C122" s="286">
        <v>29.6</v>
      </c>
      <c r="D122" s="287">
        <f t="shared" si="3"/>
        <v>7.4</v>
      </c>
      <c r="E122" s="287">
        <f t="shared" si="4"/>
        <v>14.8</v>
      </c>
      <c r="F122" s="287">
        <f t="shared" si="5"/>
        <v>14.8</v>
      </c>
      <c r="G122" s="288">
        <v>112</v>
      </c>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0"/>
      <c r="BA122" s="300"/>
      <c r="BB122" s="300"/>
      <c r="BC122" s="300"/>
      <c r="BD122" s="300"/>
      <c r="BE122" s="300"/>
      <c r="BF122" s="300"/>
      <c r="BG122" s="300"/>
      <c r="BH122" s="300"/>
      <c r="BI122" s="300"/>
      <c r="BJ122" s="300"/>
      <c r="BK122" s="300"/>
      <c r="BL122" s="300"/>
      <c r="BM122" s="300"/>
      <c r="BN122" s="300"/>
      <c r="BO122" s="300"/>
      <c r="BP122" s="300"/>
      <c r="BQ122" s="300"/>
      <c r="BR122" s="300"/>
      <c r="BS122" s="300"/>
      <c r="BT122" s="300"/>
      <c r="BU122" s="300"/>
      <c r="BV122" s="300"/>
      <c r="BW122" s="300"/>
      <c r="BX122" s="300"/>
      <c r="BY122" s="300"/>
      <c r="BZ122" s="300"/>
      <c r="CA122" s="300"/>
      <c r="CB122" s="300"/>
      <c r="CC122" s="300"/>
      <c r="CD122" s="300"/>
      <c r="CE122" s="300"/>
      <c r="CF122" s="300"/>
      <c r="CG122" s="300"/>
      <c r="CH122" s="300"/>
      <c r="CI122" s="300"/>
      <c r="CJ122" s="300"/>
      <c r="CK122" s="300"/>
      <c r="CL122" s="300"/>
    </row>
    <row r="123" spans="1:90" s="283" customFormat="1" ht="14.25" x14ac:dyDescent="0.2">
      <c r="A123" s="284" t="s">
        <v>169</v>
      </c>
      <c r="B123" s="285">
        <v>35</v>
      </c>
      <c r="C123" s="286">
        <v>28</v>
      </c>
      <c r="D123" s="287">
        <f>B123*0.2</f>
        <v>7</v>
      </c>
      <c r="E123" s="287">
        <f>B123*0.4</f>
        <v>14</v>
      </c>
      <c r="F123" s="287">
        <f>B123*0.4</f>
        <v>14</v>
      </c>
      <c r="G123" s="288">
        <v>129</v>
      </c>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0"/>
      <c r="CD123" s="300"/>
      <c r="CE123" s="300"/>
      <c r="CF123" s="300"/>
      <c r="CG123" s="300"/>
      <c r="CH123" s="300"/>
      <c r="CI123" s="300"/>
      <c r="CJ123" s="300"/>
      <c r="CK123" s="300"/>
      <c r="CL123" s="300"/>
    </row>
    <row r="124" spans="1:90" s="283" customFormat="1" ht="14.25" x14ac:dyDescent="0.2">
      <c r="A124" s="284" t="s">
        <v>333</v>
      </c>
      <c r="B124" s="285">
        <v>52</v>
      </c>
      <c r="C124" s="286">
        <v>41.6</v>
      </c>
      <c r="D124" s="287">
        <f>B124*0.2</f>
        <v>10.4</v>
      </c>
      <c r="E124" s="287">
        <f>B124*0.4</f>
        <v>20.8</v>
      </c>
      <c r="F124" s="287">
        <f>B124*0.4</f>
        <v>20.8</v>
      </c>
      <c r="G124" s="288">
        <v>102</v>
      </c>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0"/>
      <c r="BM124" s="300"/>
      <c r="BN124" s="300"/>
      <c r="BO124" s="300"/>
      <c r="BP124" s="300"/>
      <c r="BQ124" s="300"/>
      <c r="BR124" s="300"/>
      <c r="BS124" s="300"/>
      <c r="BT124" s="300"/>
      <c r="BU124" s="300"/>
      <c r="BV124" s="300"/>
      <c r="BW124" s="300"/>
      <c r="BX124" s="300"/>
      <c r="BY124" s="300"/>
      <c r="BZ124" s="300"/>
      <c r="CA124" s="300"/>
      <c r="CB124" s="300"/>
      <c r="CC124" s="300"/>
      <c r="CD124" s="300"/>
      <c r="CE124" s="300"/>
      <c r="CF124" s="300"/>
      <c r="CG124" s="300"/>
      <c r="CH124" s="300"/>
      <c r="CI124" s="300"/>
      <c r="CJ124" s="300"/>
      <c r="CK124" s="300"/>
      <c r="CL124" s="300"/>
    </row>
    <row r="125" spans="1:90" s="283" customFormat="1" ht="14.25" x14ac:dyDescent="0.2">
      <c r="A125" s="284" t="s">
        <v>168</v>
      </c>
      <c r="B125" s="285">
        <v>32</v>
      </c>
      <c r="C125" s="286">
        <v>25.6</v>
      </c>
      <c r="D125" s="287">
        <f t="shared" si="3"/>
        <v>6.4</v>
      </c>
      <c r="E125" s="287">
        <f t="shared" si="4"/>
        <v>12.8</v>
      </c>
      <c r="F125" s="287">
        <f t="shared" si="5"/>
        <v>12.8</v>
      </c>
      <c r="G125" s="288">
        <v>105</v>
      </c>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0"/>
      <c r="BZ125" s="300"/>
      <c r="CA125" s="300"/>
      <c r="CB125" s="300"/>
      <c r="CC125" s="300"/>
      <c r="CD125" s="300"/>
      <c r="CE125" s="300"/>
      <c r="CF125" s="300"/>
      <c r="CG125" s="300"/>
      <c r="CH125" s="300"/>
      <c r="CI125" s="300"/>
      <c r="CJ125" s="300"/>
      <c r="CK125" s="300"/>
      <c r="CL125" s="300"/>
    </row>
    <row r="126" spans="1:90" s="283" customFormat="1" ht="14.25" x14ac:dyDescent="0.2">
      <c r="A126" s="284" t="s">
        <v>167</v>
      </c>
      <c r="B126" s="285">
        <v>45</v>
      </c>
      <c r="C126" s="286">
        <v>36</v>
      </c>
      <c r="D126" s="287">
        <f t="shared" si="3"/>
        <v>9</v>
      </c>
      <c r="E126" s="287">
        <f t="shared" si="4"/>
        <v>18</v>
      </c>
      <c r="F126" s="287">
        <f t="shared" si="5"/>
        <v>18</v>
      </c>
      <c r="G126" s="288">
        <v>220</v>
      </c>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0"/>
      <c r="BV126" s="300"/>
      <c r="BW126" s="300"/>
      <c r="BX126" s="300"/>
      <c r="BY126" s="300"/>
      <c r="BZ126" s="300"/>
      <c r="CA126" s="300"/>
      <c r="CB126" s="300"/>
      <c r="CC126" s="300"/>
      <c r="CD126" s="300"/>
      <c r="CE126" s="300"/>
      <c r="CF126" s="300"/>
      <c r="CG126" s="300"/>
      <c r="CH126" s="300"/>
      <c r="CI126" s="300"/>
      <c r="CJ126" s="300"/>
      <c r="CK126" s="300"/>
      <c r="CL126" s="300"/>
    </row>
    <row r="127" spans="1:90" s="283" customFormat="1" ht="14.25" x14ac:dyDescent="0.2">
      <c r="A127" s="284" t="s">
        <v>166</v>
      </c>
      <c r="B127" s="285">
        <v>24</v>
      </c>
      <c r="C127" s="286">
        <v>19.2</v>
      </c>
      <c r="D127" s="287">
        <f t="shared" si="3"/>
        <v>4.8000000000000007</v>
      </c>
      <c r="E127" s="287">
        <f t="shared" si="4"/>
        <v>9.6000000000000014</v>
      </c>
      <c r="F127" s="287">
        <f t="shared" si="5"/>
        <v>9.6000000000000014</v>
      </c>
      <c r="G127" s="288">
        <v>95</v>
      </c>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300"/>
      <c r="BJ127" s="300"/>
      <c r="BK127" s="300"/>
      <c r="BL127" s="300"/>
      <c r="BM127" s="300"/>
      <c r="BN127" s="300"/>
      <c r="BO127" s="300"/>
      <c r="BP127" s="300"/>
      <c r="BQ127" s="300"/>
      <c r="BR127" s="300"/>
      <c r="BS127" s="300"/>
      <c r="BT127" s="300"/>
      <c r="BU127" s="300"/>
      <c r="BV127" s="300"/>
      <c r="BW127" s="300"/>
      <c r="BX127" s="300"/>
      <c r="BY127" s="300"/>
      <c r="BZ127" s="300"/>
      <c r="CA127" s="300"/>
      <c r="CB127" s="300"/>
      <c r="CC127" s="300"/>
      <c r="CD127" s="300"/>
      <c r="CE127" s="300"/>
      <c r="CF127" s="300"/>
      <c r="CG127" s="300"/>
      <c r="CH127" s="300"/>
      <c r="CI127" s="300"/>
      <c r="CJ127" s="300"/>
      <c r="CK127" s="300"/>
      <c r="CL127" s="300"/>
    </row>
    <row r="128" spans="1:90" s="283" customFormat="1" ht="14.25" x14ac:dyDescent="0.2">
      <c r="A128" s="284" t="s">
        <v>165</v>
      </c>
      <c r="B128" s="285">
        <v>34</v>
      </c>
      <c r="C128" s="286">
        <v>27.2</v>
      </c>
      <c r="D128" s="287">
        <f t="shared" si="3"/>
        <v>6.8000000000000007</v>
      </c>
      <c r="E128" s="287">
        <f t="shared" si="4"/>
        <v>13.600000000000001</v>
      </c>
      <c r="F128" s="287">
        <f t="shared" si="5"/>
        <v>13.600000000000001</v>
      </c>
      <c r="G128" s="288">
        <v>141</v>
      </c>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row>
    <row r="129" spans="1:90" s="283" customFormat="1" ht="14.25" x14ac:dyDescent="0.2">
      <c r="A129" s="284" t="s">
        <v>164</v>
      </c>
      <c r="B129" s="285">
        <v>20</v>
      </c>
      <c r="C129" s="286">
        <v>16</v>
      </c>
      <c r="D129" s="287">
        <f t="shared" ref="D129:D191" si="6">B129*0.2</f>
        <v>4</v>
      </c>
      <c r="E129" s="287">
        <f t="shared" ref="E129:E191" si="7">B129*0.4</f>
        <v>8</v>
      </c>
      <c r="F129" s="287">
        <f t="shared" ref="F129:F191" si="8">B129*0.4</f>
        <v>8</v>
      </c>
      <c r="G129" s="288">
        <v>88</v>
      </c>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c r="BY129" s="300"/>
      <c r="BZ129" s="300"/>
      <c r="CA129" s="300"/>
      <c r="CB129" s="300"/>
      <c r="CC129" s="300"/>
      <c r="CD129" s="300"/>
      <c r="CE129" s="300"/>
      <c r="CF129" s="300"/>
      <c r="CG129" s="300"/>
      <c r="CH129" s="300"/>
      <c r="CI129" s="300"/>
      <c r="CJ129" s="300"/>
      <c r="CK129" s="300"/>
      <c r="CL129" s="300"/>
    </row>
    <row r="130" spans="1:90" s="283" customFormat="1" ht="14.25" x14ac:dyDescent="0.2">
      <c r="A130" s="284" t="s">
        <v>163</v>
      </c>
      <c r="B130" s="285">
        <v>35</v>
      </c>
      <c r="C130" s="286">
        <v>28</v>
      </c>
      <c r="D130" s="287">
        <f t="shared" si="6"/>
        <v>7</v>
      </c>
      <c r="E130" s="287">
        <f t="shared" si="7"/>
        <v>14</v>
      </c>
      <c r="F130" s="287">
        <f t="shared" si="8"/>
        <v>14</v>
      </c>
      <c r="G130" s="288">
        <v>180</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c r="BY130" s="300"/>
      <c r="BZ130" s="300"/>
      <c r="CA130" s="300"/>
      <c r="CB130" s="300"/>
      <c r="CC130" s="300"/>
      <c r="CD130" s="300"/>
      <c r="CE130" s="300"/>
      <c r="CF130" s="300"/>
      <c r="CG130" s="300"/>
      <c r="CH130" s="300"/>
      <c r="CI130" s="300"/>
      <c r="CJ130" s="300"/>
      <c r="CK130" s="300"/>
      <c r="CL130" s="300"/>
    </row>
    <row r="131" spans="1:90" s="283" customFormat="1" ht="14.25" x14ac:dyDescent="0.2">
      <c r="A131" s="284" t="s">
        <v>162</v>
      </c>
      <c r="B131" s="285">
        <v>22</v>
      </c>
      <c r="C131" s="286">
        <v>17.600000000000001</v>
      </c>
      <c r="D131" s="287">
        <f t="shared" si="6"/>
        <v>4.4000000000000004</v>
      </c>
      <c r="E131" s="287">
        <f t="shared" si="7"/>
        <v>8.8000000000000007</v>
      </c>
      <c r="F131" s="287">
        <f t="shared" si="8"/>
        <v>8.8000000000000007</v>
      </c>
      <c r="G131" s="288">
        <v>92</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c r="BY131" s="300"/>
      <c r="BZ131" s="300"/>
      <c r="CA131" s="300"/>
      <c r="CB131" s="300"/>
      <c r="CC131" s="300"/>
      <c r="CD131" s="300"/>
      <c r="CE131" s="300"/>
      <c r="CF131" s="300"/>
      <c r="CG131" s="300"/>
      <c r="CH131" s="300"/>
      <c r="CI131" s="300"/>
      <c r="CJ131" s="300"/>
      <c r="CK131" s="300"/>
      <c r="CL131" s="300"/>
    </row>
    <row r="132" spans="1:90" s="283" customFormat="1" ht="14.25" x14ac:dyDescent="0.2">
      <c r="A132" s="284" t="s">
        <v>161</v>
      </c>
      <c r="B132" s="285">
        <v>24</v>
      </c>
      <c r="C132" s="286">
        <v>19.2</v>
      </c>
      <c r="D132" s="287">
        <f t="shared" si="6"/>
        <v>4.8000000000000007</v>
      </c>
      <c r="E132" s="287">
        <f t="shared" si="7"/>
        <v>9.6000000000000014</v>
      </c>
      <c r="F132" s="287">
        <f t="shared" si="8"/>
        <v>9.6000000000000014</v>
      </c>
      <c r="G132" s="288">
        <v>94</v>
      </c>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c r="BY132" s="300"/>
      <c r="BZ132" s="300"/>
      <c r="CA132" s="300"/>
      <c r="CB132" s="300"/>
      <c r="CC132" s="300"/>
      <c r="CD132" s="300"/>
      <c r="CE132" s="300"/>
      <c r="CF132" s="300"/>
      <c r="CG132" s="300"/>
      <c r="CH132" s="300"/>
      <c r="CI132" s="300"/>
      <c r="CJ132" s="300"/>
      <c r="CK132" s="300"/>
      <c r="CL132" s="300"/>
    </row>
    <row r="133" spans="1:90" s="283" customFormat="1" ht="14.25" x14ac:dyDescent="0.2">
      <c r="A133" s="284" t="s">
        <v>160</v>
      </c>
      <c r="B133" s="285">
        <v>31</v>
      </c>
      <c r="C133" s="286">
        <v>24.8</v>
      </c>
      <c r="D133" s="287">
        <f t="shared" si="6"/>
        <v>6.2</v>
      </c>
      <c r="E133" s="287">
        <f t="shared" si="7"/>
        <v>12.4</v>
      </c>
      <c r="F133" s="287">
        <f t="shared" si="8"/>
        <v>12.4</v>
      </c>
      <c r="G133" s="288">
        <v>146</v>
      </c>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c r="BY133" s="300"/>
      <c r="BZ133" s="300"/>
      <c r="CA133" s="300"/>
      <c r="CB133" s="300"/>
      <c r="CC133" s="300"/>
      <c r="CD133" s="300"/>
      <c r="CE133" s="300"/>
      <c r="CF133" s="300"/>
      <c r="CG133" s="300"/>
      <c r="CH133" s="300"/>
      <c r="CI133" s="300"/>
      <c r="CJ133" s="300"/>
      <c r="CK133" s="300"/>
      <c r="CL133" s="300"/>
    </row>
    <row r="134" spans="1:90" s="283" customFormat="1" ht="14.25" x14ac:dyDescent="0.2">
      <c r="A134" s="284" t="s">
        <v>159</v>
      </c>
      <c r="B134" s="285">
        <v>29</v>
      </c>
      <c r="C134" s="286">
        <v>23.2</v>
      </c>
      <c r="D134" s="287">
        <f t="shared" si="6"/>
        <v>5.8000000000000007</v>
      </c>
      <c r="E134" s="287">
        <f t="shared" si="7"/>
        <v>11.600000000000001</v>
      </c>
      <c r="F134" s="287">
        <f t="shared" si="8"/>
        <v>11.600000000000001</v>
      </c>
      <c r="G134" s="288">
        <v>155</v>
      </c>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c r="BY134" s="300"/>
      <c r="BZ134" s="300"/>
      <c r="CA134" s="300"/>
      <c r="CB134" s="300"/>
      <c r="CC134" s="300"/>
      <c r="CD134" s="300"/>
      <c r="CE134" s="300"/>
      <c r="CF134" s="300"/>
      <c r="CG134" s="300"/>
      <c r="CH134" s="300"/>
      <c r="CI134" s="300"/>
      <c r="CJ134" s="300"/>
      <c r="CK134" s="300"/>
      <c r="CL134" s="300"/>
    </row>
    <row r="135" spans="1:90" s="283" customFormat="1" ht="14.25" x14ac:dyDescent="0.2">
      <c r="A135" s="284" t="s">
        <v>158</v>
      </c>
      <c r="B135" s="285">
        <v>19</v>
      </c>
      <c r="C135" s="286">
        <v>15.2</v>
      </c>
      <c r="D135" s="287">
        <f t="shared" si="6"/>
        <v>3.8000000000000003</v>
      </c>
      <c r="E135" s="287">
        <f t="shared" si="7"/>
        <v>7.6000000000000005</v>
      </c>
      <c r="F135" s="287">
        <f t="shared" si="8"/>
        <v>7.6000000000000005</v>
      </c>
      <c r="G135" s="288">
        <v>77</v>
      </c>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c r="BY135" s="300"/>
      <c r="BZ135" s="300"/>
      <c r="CA135" s="300"/>
      <c r="CB135" s="300"/>
      <c r="CC135" s="300"/>
      <c r="CD135" s="300"/>
      <c r="CE135" s="300"/>
      <c r="CF135" s="300"/>
      <c r="CG135" s="300"/>
      <c r="CH135" s="300"/>
      <c r="CI135" s="300"/>
      <c r="CJ135" s="300"/>
      <c r="CK135" s="300"/>
      <c r="CL135" s="300"/>
    </row>
    <row r="136" spans="1:90" s="283" customFormat="1" ht="14.25" x14ac:dyDescent="0.2">
      <c r="A136" s="284" t="s">
        <v>157</v>
      </c>
      <c r="B136" s="285">
        <v>23</v>
      </c>
      <c r="C136" s="286">
        <v>18.399999999999999</v>
      </c>
      <c r="D136" s="287">
        <f t="shared" si="6"/>
        <v>4.6000000000000005</v>
      </c>
      <c r="E136" s="287">
        <f t="shared" si="7"/>
        <v>9.2000000000000011</v>
      </c>
      <c r="F136" s="287">
        <f t="shared" si="8"/>
        <v>9.2000000000000011</v>
      </c>
      <c r="G136" s="288">
        <v>86</v>
      </c>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c r="BY136" s="300"/>
      <c r="BZ136" s="300"/>
      <c r="CA136" s="300"/>
      <c r="CB136" s="300"/>
      <c r="CC136" s="300"/>
      <c r="CD136" s="300"/>
      <c r="CE136" s="300"/>
      <c r="CF136" s="300"/>
      <c r="CG136" s="300"/>
      <c r="CH136" s="300"/>
      <c r="CI136" s="300"/>
      <c r="CJ136" s="300"/>
      <c r="CK136" s="300"/>
      <c r="CL136" s="300"/>
    </row>
    <row r="137" spans="1:90" s="283" customFormat="1" ht="14.25" x14ac:dyDescent="0.2">
      <c r="A137" s="284" t="s">
        <v>156</v>
      </c>
      <c r="B137" s="285">
        <v>46</v>
      </c>
      <c r="C137" s="286">
        <v>36.799999999999997</v>
      </c>
      <c r="D137" s="287">
        <f t="shared" si="6"/>
        <v>9.2000000000000011</v>
      </c>
      <c r="E137" s="287">
        <f t="shared" si="7"/>
        <v>18.400000000000002</v>
      </c>
      <c r="F137" s="287">
        <f t="shared" si="8"/>
        <v>18.400000000000002</v>
      </c>
      <c r="G137" s="288">
        <v>153</v>
      </c>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row>
    <row r="138" spans="1:90" s="283" customFormat="1" ht="14.25" x14ac:dyDescent="0.2">
      <c r="A138" s="284" t="s">
        <v>155</v>
      </c>
      <c r="B138" s="285">
        <v>30</v>
      </c>
      <c r="C138" s="286">
        <v>24</v>
      </c>
      <c r="D138" s="287">
        <f t="shared" si="6"/>
        <v>6</v>
      </c>
      <c r="E138" s="287">
        <f t="shared" si="7"/>
        <v>12</v>
      </c>
      <c r="F138" s="287">
        <f t="shared" si="8"/>
        <v>12</v>
      </c>
      <c r="G138" s="288">
        <v>81</v>
      </c>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c r="BY138" s="300"/>
      <c r="BZ138" s="300"/>
      <c r="CA138" s="300"/>
      <c r="CB138" s="300"/>
      <c r="CC138" s="300"/>
      <c r="CD138" s="300"/>
      <c r="CE138" s="300"/>
      <c r="CF138" s="300"/>
      <c r="CG138" s="300"/>
      <c r="CH138" s="300"/>
      <c r="CI138" s="300"/>
      <c r="CJ138" s="300"/>
      <c r="CK138" s="300"/>
      <c r="CL138" s="300"/>
    </row>
    <row r="139" spans="1:90" s="283" customFormat="1" ht="14.25" x14ac:dyDescent="0.2">
      <c r="A139" s="284" t="s">
        <v>154</v>
      </c>
      <c r="B139" s="285">
        <v>38</v>
      </c>
      <c r="C139" s="286">
        <v>30.4</v>
      </c>
      <c r="D139" s="287">
        <f t="shared" si="6"/>
        <v>7.6000000000000005</v>
      </c>
      <c r="E139" s="287">
        <f t="shared" si="7"/>
        <v>15.200000000000001</v>
      </c>
      <c r="F139" s="287">
        <f t="shared" si="8"/>
        <v>15.200000000000001</v>
      </c>
      <c r="G139" s="288">
        <v>119</v>
      </c>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c r="BY139" s="300"/>
      <c r="BZ139" s="300"/>
      <c r="CA139" s="300"/>
      <c r="CB139" s="300"/>
      <c r="CC139" s="300"/>
      <c r="CD139" s="300"/>
      <c r="CE139" s="300"/>
      <c r="CF139" s="300"/>
      <c r="CG139" s="300"/>
      <c r="CH139" s="300"/>
      <c r="CI139" s="300"/>
      <c r="CJ139" s="300"/>
      <c r="CK139" s="300"/>
      <c r="CL139" s="300"/>
    </row>
    <row r="140" spans="1:90" s="283" customFormat="1" ht="14.25" x14ac:dyDescent="0.2">
      <c r="A140" s="315" t="s">
        <v>153</v>
      </c>
      <c r="B140" s="285">
        <v>34</v>
      </c>
      <c r="C140" s="286">
        <v>27.2</v>
      </c>
      <c r="D140" s="287">
        <f t="shared" si="6"/>
        <v>6.8000000000000007</v>
      </c>
      <c r="E140" s="287">
        <f t="shared" si="7"/>
        <v>13.600000000000001</v>
      </c>
      <c r="F140" s="287">
        <f t="shared" si="8"/>
        <v>13.600000000000001</v>
      </c>
      <c r="G140" s="288">
        <v>89</v>
      </c>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300"/>
      <c r="CJ140" s="300"/>
      <c r="CK140" s="300"/>
      <c r="CL140" s="300"/>
    </row>
    <row r="141" spans="1:90" s="283" customFormat="1" ht="14.25" x14ac:dyDescent="0.2">
      <c r="A141" s="284" t="s">
        <v>152</v>
      </c>
      <c r="B141" s="285">
        <v>52</v>
      </c>
      <c r="C141" s="286">
        <v>41.6</v>
      </c>
      <c r="D141" s="287">
        <f t="shared" si="6"/>
        <v>10.4</v>
      </c>
      <c r="E141" s="287">
        <f t="shared" si="7"/>
        <v>20.8</v>
      </c>
      <c r="F141" s="287">
        <f t="shared" si="8"/>
        <v>20.8</v>
      </c>
      <c r="G141" s="288">
        <v>255</v>
      </c>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row>
    <row r="142" spans="1:90" s="283" customFormat="1" ht="14.25" x14ac:dyDescent="0.2">
      <c r="A142" s="284" t="s">
        <v>151</v>
      </c>
      <c r="B142" s="285">
        <v>66</v>
      </c>
      <c r="C142" s="286">
        <v>52.8</v>
      </c>
      <c r="D142" s="287">
        <f t="shared" si="6"/>
        <v>13.200000000000001</v>
      </c>
      <c r="E142" s="287">
        <f t="shared" si="7"/>
        <v>26.400000000000002</v>
      </c>
      <c r="F142" s="287">
        <f t="shared" si="8"/>
        <v>26.400000000000002</v>
      </c>
      <c r="G142" s="288">
        <v>182</v>
      </c>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row>
    <row r="143" spans="1:90" s="283" customFormat="1" ht="14.25" x14ac:dyDescent="0.2">
      <c r="A143" s="284" t="s">
        <v>150</v>
      </c>
      <c r="B143" s="285">
        <v>50</v>
      </c>
      <c r="C143" s="286">
        <v>40</v>
      </c>
      <c r="D143" s="287">
        <f t="shared" si="6"/>
        <v>10</v>
      </c>
      <c r="E143" s="287">
        <f t="shared" si="7"/>
        <v>20</v>
      </c>
      <c r="F143" s="287">
        <f t="shared" si="8"/>
        <v>20</v>
      </c>
      <c r="G143" s="288">
        <v>200</v>
      </c>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row>
    <row r="144" spans="1:90" s="283" customFormat="1" ht="14.25" x14ac:dyDescent="0.2">
      <c r="A144" s="284" t="s">
        <v>334</v>
      </c>
      <c r="B144" s="285">
        <v>33</v>
      </c>
      <c r="C144" s="286">
        <v>26.4</v>
      </c>
      <c r="D144" s="287">
        <f t="shared" si="6"/>
        <v>6.6000000000000005</v>
      </c>
      <c r="E144" s="287">
        <f t="shared" si="7"/>
        <v>13.200000000000001</v>
      </c>
      <c r="F144" s="287">
        <f t="shared" si="8"/>
        <v>13.200000000000001</v>
      </c>
      <c r="G144" s="288">
        <v>108</v>
      </c>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row>
    <row r="145" spans="1:90" s="283" customFormat="1" ht="14.25" x14ac:dyDescent="0.2">
      <c r="A145" s="284" t="s">
        <v>147</v>
      </c>
      <c r="B145" s="285">
        <v>22</v>
      </c>
      <c r="C145" s="286">
        <v>17.600000000000001</v>
      </c>
      <c r="D145" s="287">
        <f t="shared" si="6"/>
        <v>4.4000000000000004</v>
      </c>
      <c r="E145" s="287">
        <f t="shared" si="7"/>
        <v>8.8000000000000007</v>
      </c>
      <c r="F145" s="287">
        <f t="shared" si="8"/>
        <v>8.8000000000000007</v>
      </c>
      <c r="G145" s="288">
        <v>68</v>
      </c>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row>
    <row r="146" spans="1:90" s="283" customFormat="1" ht="14.25" x14ac:dyDescent="0.2">
      <c r="A146" s="284" t="s">
        <v>146</v>
      </c>
      <c r="B146" s="285">
        <v>25</v>
      </c>
      <c r="C146" s="286">
        <v>20</v>
      </c>
      <c r="D146" s="287">
        <f t="shared" si="6"/>
        <v>5</v>
      </c>
      <c r="E146" s="287">
        <f t="shared" si="7"/>
        <v>10</v>
      </c>
      <c r="F146" s="287">
        <f t="shared" si="8"/>
        <v>10</v>
      </c>
      <c r="G146" s="288">
        <v>165</v>
      </c>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row>
    <row r="147" spans="1:90" s="283" customFormat="1" ht="14.25" x14ac:dyDescent="0.2">
      <c r="A147" s="284" t="s">
        <v>351</v>
      </c>
      <c r="B147" s="285">
        <v>42</v>
      </c>
      <c r="C147" s="286">
        <v>33.6</v>
      </c>
      <c r="D147" s="287">
        <f t="shared" si="6"/>
        <v>8.4</v>
      </c>
      <c r="E147" s="287">
        <f t="shared" si="7"/>
        <v>16.8</v>
      </c>
      <c r="F147" s="287">
        <f t="shared" si="8"/>
        <v>16.8</v>
      </c>
      <c r="G147" s="288">
        <v>179</v>
      </c>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300"/>
      <c r="BD147" s="300"/>
      <c r="BE147" s="300"/>
      <c r="BF147" s="300"/>
      <c r="BG147" s="300"/>
      <c r="BH147" s="300"/>
      <c r="BI147" s="300"/>
      <c r="BJ147" s="300"/>
      <c r="BK147" s="300"/>
      <c r="BL147" s="300"/>
      <c r="BM147" s="300"/>
      <c r="BN147" s="300"/>
      <c r="BO147" s="300"/>
      <c r="BP147" s="300"/>
      <c r="BQ147" s="300"/>
      <c r="BR147" s="300"/>
      <c r="BS147" s="300"/>
      <c r="BT147" s="300"/>
      <c r="BU147" s="300"/>
      <c r="BV147" s="300"/>
      <c r="BW147" s="300"/>
      <c r="BX147" s="300"/>
      <c r="BY147" s="300"/>
      <c r="BZ147" s="300"/>
      <c r="CA147" s="300"/>
      <c r="CB147" s="300"/>
      <c r="CC147" s="300"/>
      <c r="CD147" s="300"/>
      <c r="CE147" s="300"/>
      <c r="CF147" s="300"/>
      <c r="CG147" s="300"/>
      <c r="CH147" s="300"/>
      <c r="CI147" s="300"/>
      <c r="CJ147" s="300"/>
      <c r="CK147" s="300"/>
      <c r="CL147" s="300"/>
    </row>
    <row r="148" spans="1:90" s="283" customFormat="1" ht="14.25" x14ac:dyDescent="0.2">
      <c r="A148" s="284" t="s">
        <v>145</v>
      </c>
      <c r="B148" s="285">
        <v>32</v>
      </c>
      <c r="C148" s="286">
        <v>25.6</v>
      </c>
      <c r="D148" s="287">
        <f t="shared" si="6"/>
        <v>6.4</v>
      </c>
      <c r="E148" s="287">
        <f t="shared" si="7"/>
        <v>12.8</v>
      </c>
      <c r="F148" s="287">
        <f t="shared" si="8"/>
        <v>12.8</v>
      </c>
      <c r="G148" s="288">
        <v>111</v>
      </c>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c r="BY148" s="300"/>
      <c r="BZ148" s="300"/>
      <c r="CA148" s="300"/>
      <c r="CB148" s="300"/>
      <c r="CC148" s="300"/>
      <c r="CD148" s="300"/>
      <c r="CE148" s="300"/>
      <c r="CF148" s="300"/>
      <c r="CG148" s="300"/>
      <c r="CH148" s="300"/>
      <c r="CI148" s="300"/>
      <c r="CJ148" s="300"/>
      <c r="CK148" s="300"/>
      <c r="CL148" s="300"/>
    </row>
    <row r="149" spans="1:90" s="283" customFormat="1" ht="14.25" x14ac:dyDescent="0.2">
      <c r="A149" s="284" t="s">
        <v>144</v>
      </c>
      <c r="B149" s="285">
        <v>50</v>
      </c>
      <c r="C149" s="286">
        <v>40</v>
      </c>
      <c r="D149" s="287">
        <f t="shared" si="6"/>
        <v>10</v>
      </c>
      <c r="E149" s="287">
        <f t="shared" si="7"/>
        <v>20</v>
      </c>
      <c r="F149" s="287">
        <f t="shared" si="8"/>
        <v>20</v>
      </c>
      <c r="G149" s="288">
        <v>234</v>
      </c>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c r="BY149" s="300"/>
      <c r="BZ149" s="300"/>
      <c r="CA149" s="300"/>
      <c r="CB149" s="300"/>
      <c r="CC149" s="300"/>
      <c r="CD149" s="300"/>
      <c r="CE149" s="300"/>
      <c r="CF149" s="300"/>
      <c r="CG149" s="300"/>
      <c r="CH149" s="300"/>
      <c r="CI149" s="300"/>
      <c r="CJ149" s="300"/>
      <c r="CK149" s="300"/>
      <c r="CL149" s="300"/>
    </row>
    <row r="150" spans="1:90" s="283" customFormat="1" ht="14.25" x14ac:dyDescent="0.2">
      <c r="A150" s="284" t="s">
        <v>143</v>
      </c>
      <c r="B150" s="285">
        <v>31</v>
      </c>
      <c r="C150" s="286">
        <v>24.8</v>
      </c>
      <c r="D150" s="287">
        <f t="shared" si="6"/>
        <v>6.2</v>
      </c>
      <c r="E150" s="287">
        <f t="shared" si="7"/>
        <v>12.4</v>
      </c>
      <c r="F150" s="287">
        <f t="shared" si="8"/>
        <v>12.4</v>
      </c>
      <c r="G150" s="288">
        <v>108</v>
      </c>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c r="BY150" s="300"/>
      <c r="BZ150" s="300"/>
      <c r="CA150" s="300"/>
      <c r="CB150" s="300"/>
      <c r="CC150" s="300"/>
      <c r="CD150" s="300"/>
      <c r="CE150" s="300"/>
      <c r="CF150" s="300"/>
      <c r="CG150" s="300"/>
      <c r="CH150" s="300"/>
      <c r="CI150" s="300"/>
      <c r="CJ150" s="300"/>
      <c r="CK150" s="300"/>
      <c r="CL150" s="300"/>
    </row>
    <row r="151" spans="1:90" s="283" customFormat="1" ht="14.25" x14ac:dyDescent="0.2">
      <c r="A151" s="284" t="s">
        <v>142</v>
      </c>
      <c r="B151" s="285">
        <v>25</v>
      </c>
      <c r="C151" s="286">
        <v>20</v>
      </c>
      <c r="D151" s="287">
        <f t="shared" si="6"/>
        <v>5</v>
      </c>
      <c r="E151" s="287">
        <f t="shared" si="7"/>
        <v>10</v>
      </c>
      <c r="F151" s="287">
        <f t="shared" si="8"/>
        <v>10</v>
      </c>
      <c r="G151" s="288">
        <v>93</v>
      </c>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c r="BE151" s="300"/>
      <c r="BF151" s="300"/>
      <c r="BG151" s="300"/>
      <c r="BH151" s="300"/>
      <c r="BI151" s="300"/>
      <c r="BJ151" s="300"/>
      <c r="BK151" s="300"/>
      <c r="BL151" s="300"/>
      <c r="BM151" s="300"/>
      <c r="BN151" s="300"/>
      <c r="BO151" s="300"/>
      <c r="BP151" s="300"/>
      <c r="BQ151" s="300"/>
      <c r="BR151" s="300"/>
      <c r="BS151" s="300"/>
      <c r="BT151" s="300"/>
      <c r="BU151" s="300"/>
      <c r="BV151" s="300"/>
      <c r="BW151" s="300"/>
      <c r="BX151" s="300"/>
      <c r="BY151" s="300"/>
      <c r="BZ151" s="300"/>
      <c r="CA151" s="300"/>
      <c r="CB151" s="300"/>
      <c r="CC151" s="300"/>
      <c r="CD151" s="300"/>
      <c r="CE151" s="300"/>
      <c r="CF151" s="300"/>
      <c r="CG151" s="300"/>
      <c r="CH151" s="300"/>
      <c r="CI151" s="300"/>
      <c r="CJ151" s="300"/>
      <c r="CK151" s="300"/>
      <c r="CL151" s="300"/>
    </row>
    <row r="152" spans="1:90" s="283" customFormat="1" ht="14.25" x14ac:dyDescent="0.2">
      <c r="A152" s="284" t="s">
        <v>141</v>
      </c>
      <c r="B152" s="285">
        <v>27</v>
      </c>
      <c r="C152" s="290">
        <v>21.6</v>
      </c>
      <c r="D152" s="287">
        <f t="shared" si="6"/>
        <v>5.4</v>
      </c>
      <c r="E152" s="287">
        <f t="shared" si="7"/>
        <v>10.8</v>
      </c>
      <c r="F152" s="287">
        <f t="shared" si="8"/>
        <v>10.8</v>
      </c>
      <c r="G152" s="288">
        <v>116</v>
      </c>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c r="BF152" s="300"/>
      <c r="BG152" s="300"/>
      <c r="BH152" s="300"/>
      <c r="BI152" s="300"/>
      <c r="BJ152" s="300"/>
      <c r="BK152" s="300"/>
      <c r="BL152" s="300"/>
      <c r="BM152" s="300"/>
      <c r="BN152" s="300"/>
      <c r="BO152" s="300"/>
      <c r="BP152" s="300"/>
      <c r="BQ152" s="300"/>
      <c r="BR152" s="300"/>
      <c r="BS152" s="300"/>
      <c r="BT152" s="300"/>
      <c r="BU152" s="300"/>
      <c r="BV152" s="300"/>
      <c r="BW152" s="300"/>
      <c r="BX152" s="300"/>
      <c r="BY152" s="300"/>
      <c r="BZ152" s="300"/>
      <c r="CA152" s="300"/>
      <c r="CB152" s="300"/>
      <c r="CC152" s="300"/>
      <c r="CD152" s="300"/>
      <c r="CE152" s="300"/>
      <c r="CF152" s="300"/>
      <c r="CG152" s="300"/>
      <c r="CH152" s="300"/>
      <c r="CI152" s="300"/>
      <c r="CJ152" s="300"/>
      <c r="CK152" s="300"/>
      <c r="CL152" s="300"/>
    </row>
    <row r="153" spans="1:90" s="283" customFormat="1" ht="14.25" x14ac:dyDescent="0.2">
      <c r="A153" s="284" t="s">
        <v>140</v>
      </c>
      <c r="B153" s="285">
        <v>24</v>
      </c>
      <c r="C153" s="291">
        <v>19.2</v>
      </c>
      <c r="D153" s="287">
        <v>4.4000000000000004</v>
      </c>
      <c r="E153" s="287">
        <v>8.8000000000000007</v>
      </c>
      <c r="F153" s="287">
        <f t="shared" si="8"/>
        <v>9.6000000000000014</v>
      </c>
      <c r="G153" s="288">
        <v>60</v>
      </c>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c r="BP153" s="300"/>
      <c r="BQ153" s="300"/>
      <c r="BR153" s="300"/>
      <c r="BS153" s="300"/>
      <c r="BT153" s="300"/>
      <c r="BU153" s="300"/>
      <c r="BV153" s="300"/>
      <c r="BW153" s="300"/>
      <c r="BX153" s="300"/>
      <c r="BY153" s="300"/>
      <c r="BZ153" s="300"/>
      <c r="CA153" s="300"/>
      <c r="CB153" s="300"/>
      <c r="CC153" s="300"/>
      <c r="CD153" s="300"/>
      <c r="CE153" s="300"/>
      <c r="CF153" s="300"/>
      <c r="CG153" s="300"/>
      <c r="CH153" s="300"/>
      <c r="CI153" s="300"/>
      <c r="CJ153" s="300"/>
      <c r="CK153" s="300"/>
      <c r="CL153" s="300"/>
    </row>
    <row r="154" spans="1:90" s="283" customFormat="1" ht="14.25" x14ac:dyDescent="0.2">
      <c r="A154" s="284" t="s">
        <v>350</v>
      </c>
      <c r="B154" s="285">
        <v>27</v>
      </c>
      <c r="C154" s="286">
        <v>21.6</v>
      </c>
      <c r="D154" s="287">
        <f t="shared" si="6"/>
        <v>5.4</v>
      </c>
      <c r="E154" s="287">
        <f t="shared" si="7"/>
        <v>10.8</v>
      </c>
      <c r="F154" s="287">
        <f t="shared" si="8"/>
        <v>10.8</v>
      </c>
      <c r="G154" s="288">
        <v>117</v>
      </c>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c r="AZ154" s="300"/>
      <c r="BA154" s="300"/>
      <c r="BB154" s="300"/>
      <c r="BC154" s="300"/>
      <c r="BD154" s="300"/>
      <c r="BE154" s="300"/>
      <c r="BF154" s="300"/>
      <c r="BG154" s="300"/>
      <c r="BH154" s="300"/>
      <c r="BI154" s="300"/>
      <c r="BJ154" s="300"/>
      <c r="BK154" s="300"/>
      <c r="BL154" s="300"/>
      <c r="BM154" s="300"/>
      <c r="BN154" s="300"/>
      <c r="BO154" s="300"/>
      <c r="BP154" s="300"/>
      <c r="BQ154" s="300"/>
      <c r="BR154" s="300"/>
      <c r="BS154" s="300"/>
      <c r="BT154" s="300"/>
      <c r="BU154" s="300"/>
      <c r="BV154" s="300"/>
      <c r="BW154" s="300"/>
      <c r="BX154" s="300"/>
      <c r="BY154" s="300"/>
      <c r="BZ154" s="300"/>
      <c r="CA154" s="300"/>
      <c r="CB154" s="300"/>
      <c r="CC154" s="300"/>
      <c r="CD154" s="300"/>
      <c r="CE154" s="300"/>
      <c r="CF154" s="300"/>
      <c r="CG154" s="300"/>
      <c r="CH154" s="300"/>
      <c r="CI154" s="300"/>
      <c r="CJ154" s="300"/>
      <c r="CK154" s="300"/>
      <c r="CL154" s="300"/>
    </row>
    <row r="155" spans="1:90" s="283" customFormat="1" ht="14.25" x14ac:dyDescent="0.2">
      <c r="A155" s="284" t="s">
        <v>342</v>
      </c>
      <c r="B155" s="285">
        <v>25</v>
      </c>
      <c r="C155" s="286">
        <v>20</v>
      </c>
      <c r="D155" s="287">
        <f t="shared" si="6"/>
        <v>5</v>
      </c>
      <c r="E155" s="287">
        <f t="shared" si="7"/>
        <v>10</v>
      </c>
      <c r="F155" s="287">
        <f t="shared" si="8"/>
        <v>10</v>
      </c>
      <c r="G155" s="288">
        <v>84</v>
      </c>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c r="BE155" s="300"/>
      <c r="BF155" s="300"/>
      <c r="BG155" s="300"/>
      <c r="BH155" s="300"/>
      <c r="BI155" s="300"/>
      <c r="BJ155" s="300"/>
      <c r="BK155" s="300"/>
      <c r="BL155" s="300"/>
      <c r="BM155" s="300"/>
      <c r="BN155" s="300"/>
      <c r="BO155" s="300"/>
      <c r="BP155" s="300"/>
      <c r="BQ155" s="300"/>
      <c r="BR155" s="300"/>
      <c r="BS155" s="300"/>
      <c r="BT155" s="300"/>
      <c r="BU155" s="300"/>
      <c r="BV155" s="300"/>
      <c r="BW155" s="300"/>
      <c r="BX155" s="300"/>
      <c r="BY155" s="300"/>
      <c r="BZ155" s="300"/>
      <c r="CA155" s="300"/>
      <c r="CB155" s="300"/>
      <c r="CC155" s="300"/>
      <c r="CD155" s="300"/>
      <c r="CE155" s="300"/>
      <c r="CF155" s="300"/>
      <c r="CG155" s="300"/>
      <c r="CH155" s="300"/>
      <c r="CI155" s="300"/>
      <c r="CJ155" s="300"/>
      <c r="CK155" s="300"/>
      <c r="CL155" s="300"/>
    </row>
    <row r="156" spans="1:90" s="283" customFormat="1" ht="14.25" x14ac:dyDescent="0.2">
      <c r="A156" s="284" t="s">
        <v>343</v>
      </c>
      <c r="B156" s="285">
        <v>22</v>
      </c>
      <c r="C156" s="286">
        <v>17.600000000000001</v>
      </c>
      <c r="D156" s="287">
        <f t="shared" si="6"/>
        <v>4.4000000000000004</v>
      </c>
      <c r="E156" s="287">
        <f t="shared" si="7"/>
        <v>8.8000000000000007</v>
      </c>
      <c r="F156" s="287">
        <f t="shared" si="8"/>
        <v>8.8000000000000007</v>
      </c>
      <c r="G156" s="288">
        <v>86</v>
      </c>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row>
    <row r="157" spans="1:90" s="283" customFormat="1" ht="14.25" x14ac:dyDescent="0.2">
      <c r="A157" s="284" t="s">
        <v>344</v>
      </c>
      <c r="B157" s="285">
        <v>24</v>
      </c>
      <c r="C157" s="286">
        <v>19.2</v>
      </c>
      <c r="D157" s="287">
        <f t="shared" si="6"/>
        <v>4.8000000000000007</v>
      </c>
      <c r="E157" s="287">
        <f t="shared" si="7"/>
        <v>9.6000000000000014</v>
      </c>
      <c r="F157" s="287">
        <f t="shared" si="8"/>
        <v>9.6000000000000014</v>
      </c>
      <c r="G157" s="288">
        <v>109</v>
      </c>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0"/>
      <c r="AJ157" s="300"/>
      <c r="AK157" s="300"/>
      <c r="AL157" s="300"/>
      <c r="AM157" s="300"/>
      <c r="AN157" s="300"/>
      <c r="AO157" s="300"/>
      <c r="AP157" s="300"/>
      <c r="AQ157" s="300"/>
      <c r="AR157" s="300"/>
      <c r="AS157" s="300"/>
      <c r="AT157" s="300"/>
      <c r="AU157" s="300"/>
      <c r="AV157" s="300"/>
      <c r="AW157" s="300"/>
      <c r="AX157" s="300"/>
      <c r="AY157" s="300"/>
      <c r="AZ157" s="300"/>
      <c r="BA157" s="300"/>
      <c r="BB157" s="300"/>
      <c r="BC157" s="300"/>
      <c r="BD157" s="300"/>
      <c r="BE157" s="300"/>
      <c r="BF157" s="300"/>
      <c r="BG157" s="300"/>
      <c r="BH157" s="300"/>
      <c r="BI157" s="300"/>
      <c r="BJ157" s="300"/>
      <c r="BK157" s="300"/>
      <c r="BL157" s="300"/>
      <c r="BM157" s="300"/>
      <c r="BN157" s="300"/>
      <c r="BO157" s="300"/>
      <c r="BP157" s="300"/>
      <c r="BQ157" s="300"/>
      <c r="BR157" s="300"/>
      <c r="BS157" s="300"/>
      <c r="BT157" s="300"/>
      <c r="BU157" s="300"/>
      <c r="BV157" s="300"/>
      <c r="BW157" s="300"/>
      <c r="BX157" s="300"/>
      <c r="BY157" s="300"/>
      <c r="BZ157" s="300"/>
      <c r="CA157" s="300"/>
      <c r="CB157" s="300"/>
      <c r="CC157" s="300"/>
      <c r="CD157" s="300"/>
      <c r="CE157" s="300"/>
      <c r="CF157" s="300"/>
      <c r="CG157" s="300"/>
      <c r="CH157" s="300"/>
      <c r="CI157" s="300"/>
      <c r="CJ157" s="300"/>
      <c r="CK157" s="300"/>
      <c r="CL157" s="300"/>
    </row>
    <row r="158" spans="1:90" s="283" customFormat="1" ht="14.25" x14ac:dyDescent="0.2">
      <c r="A158" s="284" t="s">
        <v>352</v>
      </c>
      <c r="B158" s="285">
        <v>30</v>
      </c>
      <c r="C158" s="286">
        <v>24</v>
      </c>
      <c r="D158" s="287">
        <f t="shared" si="6"/>
        <v>6</v>
      </c>
      <c r="E158" s="287">
        <f t="shared" si="7"/>
        <v>12</v>
      </c>
      <c r="F158" s="287">
        <f t="shared" si="8"/>
        <v>12</v>
      </c>
      <c r="G158" s="288">
        <v>102</v>
      </c>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c r="AH158" s="300"/>
      <c r="AI158" s="300"/>
      <c r="AJ158" s="300"/>
      <c r="AK158" s="300"/>
      <c r="AL158" s="300"/>
      <c r="AM158" s="300"/>
      <c r="AN158" s="300"/>
      <c r="AO158" s="300"/>
      <c r="AP158" s="300"/>
      <c r="AQ158" s="300"/>
      <c r="AR158" s="300"/>
      <c r="AS158" s="300"/>
      <c r="AT158" s="300"/>
      <c r="AU158" s="300"/>
      <c r="AV158" s="300"/>
      <c r="AW158" s="300"/>
      <c r="AX158" s="300"/>
      <c r="AY158" s="300"/>
      <c r="AZ158" s="300"/>
      <c r="BA158" s="300"/>
      <c r="BB158" s="300"/>
      <c r="BC158" s="300"/>
      <c r="BD158" s="300"/>
      <c r="BE158" s="300"/>
      <c r="BF158" s="300"/>
      <c r="BG158" s="300"/>
      <c r="BH158" s="300"/>
      <c r="BI158" s="300"/>
      <c r="BJ158" s="300"/>
      <c r="BK158" s="300"/>
      <c r="BL158" s="300"/>
      <c r="BM158" s="300"/>
      <c r="BN158" s="300"/>
      <c r="BO158" s="300"/>
      <c r="BP158" s="300"/>
      <c r="BQ158" s="300"/>
      <c r="BR158" s="300"/>
      <c r="BS158" s="300"/>
      <c r="BT158" s="300"/>
      <c r="BU158" s="300"/>
      <c r="BV158" s="300"/>
      <c r="BW158" s="300"/>
      <c r="BX158" s="300"/>
      <c r="BY158" s="300"/>
      <c r="BZ158" s="300"/>
      <c r="CA158" s="300"/>
      <c r="CB158" s="300"/>
      <c r="CC158" s="300"/>
      <c r="CD158" s="300"/>
      <c r="CE158" s="300"/>
      <c r="CF158" s="300"/>
      <c r="CG158" s="300"/>
      <c r="CH158" s="300"/>
      <c r="CI158" s="300"/>
      <c r="CJ158" s="300"/>
      <c r="CK158" s="300"/>
      <c r="CL158" s="300"/>
    </row>
    <row r="159" spans="1:90" s="283" customFormat="1" ht="14.25" x14ac:dyDescent="0.2">
      <c r="A159" s="284" t="s">
        <v>136</v>
      </c>
      <c r="B159" s="285">
        <v>38</v>
      </c>
      <c r="C159" s="286">
        <v>30.4</v>
      </c>
      <c r="D159" s="287">
        <f t="shared" si="6"/>
        <v>7.6000000000000005</v>
      </c>
      <c r="E159" s="287">
        <f t="shared" si="7"/>
        <v>15.200000000000001</v>
      </c>
      <c r="F159" s="287">
        <f t="shared" si="8"/>
        <v>15.200000000000001</v>
      </c>
      <c r="G159" s="288">
        <v>141</v>
      </c>
      <c r="H159" s="300"/>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c r="AH159" s="300"/>
      <c r="AI159" s="300"/>
      <c r="AJ159" s="300"/>
      <c r="AK159" s="300"/>
      <c r="AL159" s="300"/>
      <c r="AM159" s="300"/>
      <c r="AN159" s="300"/>
      <c r="AO159" s="300"/>
      <c r="AP159" s="300"/>
      <c r="AQ159" s="300"/>
      <c r="AR159" s="300"/>
      <c r="AS159" s="300"/>
      <c r="AT159" s="300"/>
      <c r="AU159" s="300"/>
      <c r="AV159" s="300"/>
      <c r="AW159" s="300"/>
      <c r="AX159" s="300"/>
      <c r="AY159" s="300"/>
      <c r="AZ159" s="300"/>
      <c r="BA159" s="300"/>
      <c r="BB159" s="300"/>
      <c r="BC159" s="300"/>
      <c r="BD159" s="300"/>
      <c r="BE159" s="300"/>
      <c r="BF159" s="300"/>
      <c r="BG159" s="300"/>
      <c r="BH159" s="300"/>
      <c r="BI159" s="300"/>
      <c r="BJ159" s="300"/>
      <c r="BK159" s="300"/>
      <c r="BL159" s="300"/>
      <c r="BM159" s="300"/>
      <c r="BN159" s="300"/>
      <c r="BO159" s="300"/>
      <c r="BP159" s="300"/>
      <c r="BQ159" s="300"/>
      <c r="BR159" s="300"/>
      <c r="BS159" s="300"/>
      <c r="BT159" s="300"/>
      <c r="BU159" s="300"/>
      <c r="BV159" s="300"/>
      <c r="BW159" s="300"/>
      <c r="BX159" s="300"/>
      <c r="BY159" s="300"/>
      <c r="BZ159" s="300"/>
      <c r="CA159" s="300"/>
      <c r="CB159" s="300"/>
      <c r="CC159" s="300"/>
      <c r="CD159" s="300"/>
      <c r="CE159" s="300"/>
      <c r="CF159" s="300"/>
      <c r="CG159" s="300"/>
      <c r="CH159" s="300"/>
      <c r="CI159" s="300"/>
      <c r="CJ159" s="300"/>
      <c r="CK159" s="300"/>
      <c r="CL159" s="300"/>
    </row>
    <row r="160" spans="1:90" s="283" customFormat="1" ht="14.25" x14ac:dyDescent="0.2">
      <c r="A160" s="284" t="s">
        <v>135</v>
      </c>
      <c r="B160" s="285">
        <v>21</v>
      </c>
      <c r="C160" s="286">
        <v>16.8</v>
      </c>
      <c r="D160" s="287">
        <f t="shared" si="6"/>
        <v>4.2</v>
      </c>
      <c r="E160" s="287">
        <f t="shared" si="7"/>
        <v>8.4</v>
      </c>
      <c r="F160" s="287">
        <f t="shared" si="8"/>
        <v>8.4</v>
      </c>
      <c r="G160" s="288">
        <v>62</v>
      </c>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0"/>
      <c r="AN160" s="300"/>
      <c r="AO160" s="300"/>
      <c r="AP160" s="300"/>
      <c r="AQ160" s="300"/>
      <c r="AR160" s="300"/>
      <c r="AS160" s="300"/>
      <c r="AT160" s="300"/>
      <c r="AU160" s="300"/>
      <c r="AV160" s="300"/>
      <c r="AW160" s="300"/>
      <c r="AX160" s="300"/>
      <c r="AY160" s="300"/>
      <c r="AZ160" s="300"/>
      <c r="BA160" s="300"/>
      <c r="BB160" s="300"/>
      <c r="BC160" s="300"/>
      <c r="BD160" s="300"/>
      <c r="BE160" s="300"/>
      <c r="BF160" s="300"/>
      <c r="BG160" s="300"/>
      <c r="BH160" s="300"/>
      <c r="BI160" s="300"/>
      <c r="BJ160" s="300"/>
      <c r="BK160" s="300"/>
      <c r="BL160" s="300"/>
      <c r="BM160" s="300"/>
      <c r="BN160" s="300"/>
      <c r="BO160" s="300"/>
      <c r="BP160" s="300"/>
      <c r="BQ160" s="300"/>
      <c r="BR160" s="300"/>
      <c r="BS160" s="300"/>
      <c r="BT160" s="300"/>
      <c r="BU160" s="300"/>
      <c r="BV160" s="300"/>
      <c r="BW160" s="300"/>
      <c r="BX160" s="300"/>
      <c r="BY160" s="300"/>
      <c r="BZ160" s="300"/>
      <c r="CA160" s="300"/>
      <c r="CB160" s="300"/>
      <c r="CC160" s="300"/>
      <c r="CD160" s="300"/>
      <c r="CE160" s="300"/>
      <c r="CF160" s="300"/>
      <c r="CG160" s="300"/>
      <c r="CH160" s="300"/>
      <c r="CI160" s="300"/>
      <c r="CJ160" s="300"/>
      <c r="CK160" s="300"/>
      <c r="CL160" s="300"/>
    </row>
    <row r="161" spans="1:90" s="283" customFormat="1" ht="14.25" x14ac:dyDescent="0.2">
      <c r="A161" s="284" t="s">
        <v>134</v>
      </c>
      <c r="B161" s="285">
        <v>26</v>
      </c>
      <c r="C161" s="286">
        <v>20.8</v>
      </c>
      <c r="D161" s="287">
        <f t="shared" si="6"/>
        <v>5.2</v>
      </c>
      <c r="E161" s="287">
        <f t="shared" si="7"/>
        <v>10.4</v>
      </c>
      <c r="F161" s="287">
        <f t="shared" si="8"/>
        <v>10.4</v>
      </c>
      <c r="G161" s="288">
        <v>100</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0"/>
      <c r="AY161" s="300"/>
      <c r="AZ161" s="300"/>
      <c r="BA161" s="300"/>
      <c r="BB161" s="300"/>
      <c r="BC161" s="300"/>
      <c r="BD161" s="300"/>
      <c r="BE161" s="300"/>
      <c r="BF161" s="300"/>
      <c r="BG161" s="300"/>
      <c r="BH161" s="300"/>
      <c r="BI161" s="300"/>
      <c r="BJ161" s="300"/>
      <c r="BK161" s="300"/>
      <c r="BL161" s="300"/>
      <c r="BM161" s="300"/>
      <c r="BN161" s="300"/>
      <c r="BO161" s="300"/>
      <c r="BP161" s="300"/>
      <c r="BQ161" s="300"/>
      <c r="BR161" s="300"/>
      <c r="BS161" s="300"/>
      <c r="BT161" s="300"/>
      <c r="BU161" s="300"/>
      <c r="BV161" s="300"/>
      <c r="BW161" s="300"/>
      <c r="BX161" s="300"/>
      <c r="BY161" s="300"/>
      <c r="BZ161" s="300"/>
      <c r="CA161" s="300"/>
      <c r="CB161" s="300"/>
      <c r="CC161" s="300"/>
      <c r="CD161" s="300"/>
      <c r="CE161" s="300"/>
      <c r="CF161" s="300"/>
      <c r="CG161" s="300"/>
      <c r="CH161" s="300"/>
      <c r="CI161" s="300"/>
      <c r="CJ161" s="300"/>
      <c r="CK161" s="300"/>
      <c r="CL161" s="300"/>
    </row>
    <row r="162" spans="1:90" s="283" customFormat="1" ht="14.25" x14ac:dyDescent="0.2">
      <c r="A162" s="292" t="s">
        <v>133</v>
      </c>
      <c r="B162" s="285">
        <v>20</v>
      </c>
      <c r="C162" s="286">
        <v>16</v>
      </c>
      <c r="D162" s="287">
        <f t="shared" si="6"/>
        <v>4</v>
      </c>
      <c r="E162" s="287">
        <f t="shared" si="7"/>
        <v>8</v>
      </c>
      <c r="F162" s="287">
        <f t="shared" si="8"/>
        <v>8</v>
      </c>
      <c r="G162" s="288">
        <v>58</v>
      </c>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00"/>
      <c r="BC162" s="300"/>
      <c r="BD162" s="300"/>
      <c r="BE162" s="300"/>
      <c r="BF162" s="300"/>
      <c r="BG162" s="300"/>
      <c r="BH162" s="300"/>
      <c r="BI162" s="300"/>
      <c r="BJ162" s="300"/>
      <c r="BK162" s="300"/>
      <c r="BL162" s="300"/>
      <c r="BM162" s="300"/>
      <c r="BN162" s="300"/>
      <c r="BO162" s="300"/>
      <c r="BP162" s="300"/>
      <c r="BQ162" s="300"/>
      <c r="BR162" s="300"/>
      <c r="BS162" s="300"/>
      <c r="BT162" s="300"/>
      <c r="BU162" s="300"/>
      <c r="BV162" s="300"/>
      <c r="BW162" s="300"/>
      <c r="BX162" s="300"/>
      <c r="BY162" s="300"/>
      <c r="BZ162" s="300"/>
      <c r="CA162" s="300"/>
      <c r="CB162" s="300"/>
      <c r="CC162" s="300"/>
      <c r="CD162" s="300"/>
      <c r="CE162" s="300"/>
      <c r="CF162" s="300"/>
      <c r="CG162" s="300"/>
      <c r="CH162" s="300"/>
      <c r="CI162" s="300"/>
      <c r="CJ162" s="300"/>
      <c r="CK162" s="300"/>
      <c r="CL162" s="300"/>
    </row>
    <row r="163" spans="1:90" s="283" customFormat="1" ht="14.25" x14ac:dyDescent="0.2">
      <c r="A163" s="292" t="s">
        <v>368</v>
      </c>
      <c r="B163" s="285">
        <v>23</v>
      </c>
      <c r="C163" s="286">
        <v>18.399999999999999</v>
      </c>
      <c r="D163" s="287">
        <f t="shared" si="6"/>
        <v>4.6000000000000005</v>
      </c>
      <c r="E163" s="287">
        <f t="shared" si="7"/>
        <v>9.2000000000000011</v>
      </c>
      <c r="F163" s="287">
        <f t="shared" si="8"/>
        <v>9.2000000000000011</v>
      </c>
      <c r="G163" s="288">
        <v>84</v>
      </c>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300"/>
      <c r="AP163" s="300"/>
      <c r="AQ163" s="300"/>
      <c r="AR163" s="300"/>
      <c r="AS163" s="300"/>
      <c r="AT163" s="300"/>
      <c r="AU163" s="300"/>
      <c r="AV163" s="300"/>
      <c r="AW163" s="300"/>
      <c r="AX163" s="300"/>
      <c r="AY163" s="300"/>
      <c r="AZ163" s="300"/>
      <c r="BA163" s="300"/>
      <c r="BB163" s="300"/>
      <c r="BC163" s="300"/>
      <c r="BD163" s="300"/>
      <c r="BE163" s="300"/>
      <c r="BF163" s="300"/>
      <c r="BG163" s="300"/>
      <c r="BH163" s="300"/>
      <c r="BI163" s="300"/>
      <c r="BJ163" s="300"/>
      <c r="BK163" s="300"/>
      <c r="BL163" s="300"/>
      <c r="BM163" s="300"/>
      <c r="BN163" s="300"/>
      <c r="BO163" s="300"/>
      <c r="BP163" s="300"/>
      <c r="BQ163" s="300"/>
      <c r="BR163" s="300"/>
      <c r="BS163" s="300"/>
      <c r="BT163" s="300"/>
      <c r="BU163" s="300"/>
      <c r="BV163" s="300"/>
      <c r="BW163" s="300"/>
      <c r="BX163" s="300"/>
      <c r="BY163" s="300"/>
      <c r="BZ163" s="300"/>
      <c r="CA163" s="300"/>
      <c r="CB163" s="300"/>
      <c r="CC163" s="300"/>
      <c r="CD163" s="300"/>
      <c r="CE163" s="300"/>
      <c r="CF163" s="300"/>
      <c r="CG163" s="300"/>
      <c r="CH163" s="300"/>
      <c r="CI163" s="300"/>
      <c r="CJ163" s="300"/>
      <c r="CK163" s="300"/>
      <c r="CL163" s="300"/>
    </row>
    <row r="164" spans="1:90" s="283" customFormat="1" ht="14.25" x14ac:dyDescent="0.2">
      <c r="A164" s="292" t="s">
        <v>365</v>
      </c>
      <c r="B164" s="293">
        <v>25</v>
      </c>
      <c r="C164" s="286">
        <v>20</v>
      </c>
      <c r="D164" s="287">
        <f t="shared" si="6"/>
        <v>5</v>
      </c>
      <c r="E164" s="287">
        <f t="shared" si="7"/>
        <v>10</v>
      </c>
      <c r="F164" s="287">
        <f t="shared" si="8"/>
        <v>10</v>
      </c>
      <c r="G164" s="294">
        <v>110</v>
      </c>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0"/>
      <c r="AO164" s="300"/>
      <c r="AP164" s="300"/>
      <c r="AQ164" s="300"/>
      <c r="AR164" s="300"/>
      <c r="AS164" s="300"/>
      <c r="AT164" s="300"/>
      <c r="AU164" s="300"/>
      <c r="AV164" s="300"/>
      <c r="AW164" s="300"/>
      <c r="AX164" s="300"/>
      <c r="AY164" s="300"/>
      <c r="AZ164" s="300"/>
      <c r="BA164" s="300"/>
      <c r="BB164" s="300"/>
      <c r="BC164" s="300"/>
      <c r="BD164" s="300"/>
      <c r="BE164" s="300"/>
      <c r="BF164" s="300"/>
      <c r="BG164" s="300"/>
      <c r="BH164" s="300"/>
      <c r="BI164" s="300"/>
      <c r="BJ164" s="300"/>
      <c r="BK164" s="300"/>
      <c r="BL164" s="300"/>
      <c r="BM164" s="300"/>
      <c r="BN164" s="300"/>
      <c r="BO164" s="300"/>
      <c r="BP164" s="300"/>
      <c r="BQ164" s="300"/>
      <c r="BR164" s="300"/>
      <c r="BS164" s="300"/>
      <c r="BT164" s="300"/>
      <c r="BU164" s="300"/>
      <c r="BV164" s="300"/>
      <c r="BW164" s="300"/>
      <c r="BX164" s="300"/>
      <c r="BY164" s="300"/>
      <c r="BZ164" s="300"/>
      <c r="CA164" s="300"/>
      <c r="CB164" s="300"/>
      <c r="CC164" s="300"/>
      <c r="CD164" s="300"/>
      <c r="CE164" s="300"/>
      <c r="CF164" s="300"/>
      <c r="CG164" s="300"/>
      <c r="CH164" s="300"/>
      <c r="CI164" s="300"/>
      <c r="CJ164" s="300"/>
      <c r="CK164" s="300"/>
      <c r="CL164" s="300"/>
    </row>
    <row r="165" spans="1:90" s="283" customFormat="1" ht="14.25" x14ac:dyDescent="0.2">
      <c r="A165" s="292" t="s">
        <v>130</v>
      </c>
      <c r="B165" s="285">
        <v>21</v>
      </c>
      <c r="C165" s="286">
        <v>16.8</v>
      </c>
      <c r="D165" s="287">
        <f t="shared" si="6"/>
        <v>4.2</v>
      </c>
      <c r="E165" s="287">
        <f t="shared" si="7"/>
        <v>8.4</v>
      </c>
      <c r="F165" s="287">
        <f t="shared" si="8"/>
        <v>8.4</v>
      </c>
      <c r="G165" s="288">
        <v>114</v>
      </c>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300"/>
      <c r="BA165" s="300"/>
      <c r="BB165" s="300"/>
      <c r="BC165" s="300"/>
      <c r="BD165" s="300"/>
      <c r="BE165" s="300"/>
      <c r="BF165" s="300"/>
      <c r="BG165" s="300"/>
      <c r="BH165" s="300"/>
      <c r="BI165" s="300"/>
      <c r="BJ165" s="300"/>
      <c r="BK165" s="300"/>
      <c r="BL165" s="300"/>
      <c r="BM165" s="300"/>
      <c r="BN165" s="300"/>
      <c r="BO165" s="300"/>
      <c r="BP165" s="300"/>
      <c r="BQ165" s="300"/>
      <c r="BR165" s="300"/>
      <c r="BS165" s="300"/>
      <c r="BT165" s="300"/>
      <c r="BU165" s="300"/>
      <c r="BV165" s="300"/>
      <c r="BW165" s="300"/>
      <c r="BX165" s="300"/>
      <c r="BY165" s="300"/>
      <c r="BZ165" s="300"/>
      <c r="CA165" s="300"/>
      <c r="CB165" s="300"/>
      <c r="CC165" s="300"/>
      <c r="CD165" s="300"/>
      <c r="CE165" s="300"/>
      <c r="CF165" s="300"/>
      <c r="CG165" s="300"/>
      <c r="CH165" s="300"/>
      <c r="CI165" s="300"/>
      <c r="CJ165" s="300"/>
      <c r="CK165" s="300"/>
      <c r="CL165" s="300"/>
    </row>
    <row r="166" spans="1:90" s="283" customFormat="1" ht="14.25" x14ac:dyDescent="0.2">
      <c r="A166" s="284" t="s">
        <v>129</v>
      </c>
      <c r="B166" s="285">
        <v>30</v>
      </c>
      <c r="C166" s="286">
        <v>24</v>
      </c>
      <c r="D166" s="287">
        <f t="shared" si="6"/>
        <v>6</v>
      </c>
      <c r="E166" s="287">
        <f t="shared" si="7"/>
        <v>12</v>
      </c>
      <c r="F166" s="287">
        <f t="shared" si="8"/>
        <v>12</v>
      </c>
      <c r="G166" s="288">
        <v>130</v>
      </c>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0"/>
      <c r="BV166" s="300"/>
      <c r="BW166" s="300"/>
      <c r="BX166" s="300"/>
      <c r="BY166" s="300"/>
      <c r="BZ166" s="300"/>
      <c r="CA166" s="300"/>
      <c r="CB166" s="300"/>
      <c r="CC166" s="300"/>
      <c r="CD166" s="300"/>
      <c r="CE166" s="300"/>
      <c r="CF166" s="300"/>
      <c r="CG166" s="300"/>
      <c r="CH166" s="300"/>
      <c r="CI166" s="300"/>
      <c r="CJ166" s="300"/>
      <c r="CK166" s="300"/>
      <c r="CL166" s="300"/>
    </row>
    <row r="167" spans="1:90" s="283" customFormat="1" ht="14.25" x14ac:dyDescent="0.2">
      <c r="A167" s="284" t="s">
        <v>128</v>
      </c>
      <c r="B167" s="285">
        <v>24</v>
      </c>
      <c r="C167" s="286">
        <v>19.2</v>
      </c>
      <c r="D167" s="287">
        <f t="shared" si="6"/>
        <v>4.8000000000000007</v>
      </c>
      <c r="E167" s="287">
        <f t="shared" si="7"/>
        <v>9.6000000000000014</v>
      </c>
      <c r="F167" s="287">
        <f t="shared" si="8"/>
        <v>9.6000000000000014</v>
      </c>
      <c r="G167" s="288">
        <v>85</v>
      </c>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c r="BO167" s="300"/>
      <c r="BP167" s="300"/>
      <c r="BQ167" s="300"/>
      <c r="BR167" s="300"/>
      <c r="BS167" s="300"/>
      <c r="BT167" s="300"/>
      <c r="BU167" s="300"/>
      <c r="BV167" s="300"/>
      <c r="BW167" s="300"/>
      <c r="BX167" s="300"/>
      <c r="BY167" s="300"/>
      <c r="BZ167" s="300"/>
      <c r="CA167" s="300"/>
      <c r="CB167" s="300"/>
      <c r="CC167" s="300"/>
      <c r="CD167" s="300"/>
      <c r="CE167" s="300"/>
      <c r="CF167" s="300"/>
      <c r="CG167" s="300"/>
      <c r="CH167" s="300"/>
      <c r="CI167" s="300"/>
      <c r="CJ167" s="300"/>
      <c r="CK167" s="300"/>
      <c r="CL167" s="300"/>
    </row>
    <row r="168" spans="1:90" s="283" customFormat="1" ht="14.25" x14ac:dyDescent="0.2">
      <c r="A168" s="284" t="s">
        <v>127</v>
      </c>
      <c r="B168" s="285">
        <v>28</v>
      </c>
      <c r="C168" s="286">
        <v>22.4</v>
      </c>
      <c r="D168" s="287">
        <f t="shared" si="6"/>
        <v>5.6000000000000005</v>
      </c>
      <c r="E168" s="287">
        <f t="shared" si="7"/>
        <v>11.200000000000001</v>
      </c>
      <c r="F168" s="287">
        <f t="shared" si="8"/>
        <v>11.200000000000001</v>
      </c>
      <c r="G168" s="288">
        <v>75</v>
      </c>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c r="BG168" s="300"/>
      <c r="BH168" s="300"/>
      <c r="BI168" s="300"/>
      <c r="BJ168" s="300"/>
      <c r="BK168" s="300"/>
      <c r="BL168" s="300"/>
      <c r="BM168" s="300"/>
      <c r="BN168" s="300"/>
      <c r="BO168" s="300"/>
      <c r="BP168" s="300"/>
      <c r="BQ168" s="300"/>
      <c r="BR168" s="300"/>
      <c r="BS168" s="300"/>
      <c r="BT168" s="300"/>
      <c r="BU168" s="300"/>
      <c r="BV168" s="300"/>
      <c r="BW168" s="300"/>
      <c r="BX168" s="300"/>
      <c r="BY168" s="300"/>
      <c r="BZ168" s="300"/>
      <c r="CA168" s="300"/>
      <c r="CB168" s="300"/>
      <c r="CC168" s="300"/>
      <c r="CD168" s="300"/>
      <c r="CE168" s="300"/>
      <c r="CF168" s="300"/>
      <c r="CG168" s="300"/>
      <c r="CH168" s="300"/>
      <c r="CI168" s="300"/>
      <c r="CJ168" s="300"/>
      <c r="CK168" s="300"/>
      <c r="CL168" s="300"/>
    </row>
    <row r="169" spans="1:90" s="283" customFormat="1" ht="14.25" x14ac:dyDescent="0.2">
      <c r="A169" s="284" t="s">
        <v>345</v>
      </c>
      <c r="B169" s="285">
        <v>39</v>
      </c>
      <c r="C169" s="286">
        <v>31.2</v>
      </c>
      <c r="D169" s="287">
        <f t="shared" si="6"/>
        <v>7.8000000000000007</v>
      </c>
      <c r="E169" s="287">
        <f t="shared" si="7"/>
        <v>15.600000000000001</v>
      </c>
      <c r="F169" s="287">
        <f t="shared" si="8"/>
        <v>15.600000000000001</v>
      </c>
      <c r="G169" s="288">
        <v>80</v>
      </c>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c r="BE169" s="300"/>
      <c r="BF169" s="300"/>
      <c r="BG169" s="300"/>
      <c r="BH169" s="300"/>
      <c r="BI169" s="300"/>
      <c r="BJ169" s="300"/>
      <c r="BK169" s="300"/>
      <c r="BL169" s="300"/>
      <c r="BM169" s="300"/>
      <c r="BN169" s="300"/>
      <c r="BO169" s="300"/>
      <c r="BP169" s="300"/>
      <c r="BQ169" s="300"/>
      <c r="BR169" s="300"/>
      <c r="BS169" s="300"/>
      <c r="BT169" s="300"/>
      <c r="BU169" s="300"/>
      <c r="BV169" s="300"/>
      <c r="BW169" s="300"/>
      <c r="BX169" s="300"/>
      <c r="BY169" s="300"/>
      <c r="BZ169" s="300"/>
      <c r="CA169" s="300"/>
      <c r="CB169" s="300"/>
      <c r="CC169" s="300"/>
      <c r="CD169" s="300"/>
      <c r="CE169" s="300"/>
      <c r="CF169" s="300"/>
      <c r="CG169" s="300"/>
      <c r="CH169" s="300"/>
      <c r="CI169" s="300"/>
      <c r="CJ169" s="300"/>
      <c r="CK169" s="300"/>
      <c r="CL169" s="300"/>
    </row>
    <row r="170" spans="1:90" s="283" customFormat="1" ht="14.25" x14ac:dyDescent="0.2">
      <c r="A170" s="284" t="s">
        <v>125</v>
      </c>
      <c r="B170" s="285">
        <v>40</v>
      </c>
      <c r="C170" s="286">
        <v>32</v>
      </c>
      <c r="D170" s="287">
        <f t="shared" si="6"/>
        <v>8</v>
      </c>
      <c r="E170" s="287">
        <f t="shared" si="7"/>
        <v>16</v>
      </c>
      <c r="F170" s="287">
        <f t="shared" si="8"/>
        <v>16</v>
      </c>
      <c r="G170" s="288">
        <v>80</v>
      </c>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0"/>
      <c r="BA170" s="300"/>
      <c r="BB170" s="300"/>
      <c r="BC170" s="300"/>
      <c r="BD170" s="300"/>
      <c r="BE170" s="300"/>
      <c r="BF170" s="300"/>
      <c r="BG170" s="300"/>
      <c r="BH170" s="300"/>
      <c r="BI170" s="300"/>
      <c r="BJ170" s="300"/>
      <c r="BK170" s="300"/>
      <c r="BL170" s="300"/>
      <c r="BM170" s="300"/>
      <c r="BN170" s="300"/>
      <c r="BO170" s="300"/>
      <c r="BP170" s="300"/>
      <c r="BQ170" s="300"/>
      <c r="BR170" s="300"/>
      <c r="BS170" s="300"/>
      <c r="BT170" s="300"/>
      <c r="BU170" s="300"/>
      <c r="BV170" s="300"/>
      <c r="BW170" s="300"/>
      <c r="BX170" s="300"/>
      <c r="BY170" s="300"/>
      <c r="BZ170" s="300"/>
      <c r="CA170" s="300"/>
      <c r="CB170" s="300"/>
      <c r="CC170" s="300"/>
      <c r="CD170" s="300"/>
      <c r="CE170" s="300"/>
      <c r="CF170" s="300"/>
      <c r="CG170" s="300"/>
      <c r="CH170" s="300"/>
      <c r="CI170" s="300"/>
      <c r="CJ170" s="300"/>
      <c r="CK170" s="300"/>
      <c r="CL170" s="300"/>
    </row>
    <row r="171" spans="1:90" s="283" customFormat="1" ht="14.25" x14ac:dyDescent="0.2">
      <c r="A171" s="315" t="s">
        <v>124</v>
      </c>
      <c r="B171" s="285">
        <v>31</v>
      </c>
      <c r="C171" s="286">
        <v>24.8</v>
      </c>
      <c r="D171" s="287">
        <f t="shared" si="6"/>
        <v>6.2</v>
      </c>
      <c r="E171" s="287">
        <f t="shared" si="7"/>
        <v>12.4</v>
      </c>
      <c r="F171" s="287">
        <f t="shared" si="8"/>
        <v>12.4</v>
      </c>
      <c r="G171" s="288">
        <v>234</v>
      </c>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300"/>
      <c r="BA171" s="300"/>
      <c r="BB171" s="300"/>
      <c r="BC171" s="300"/>
      <c r="BD171" s="300"/>
      <c r="BE171" s="300"/>
      <c r="BF171" s="300"/>
      <c r="BG171" s="300"/>
      <c r="BH171" s="300"/>
      <c r="BI171" s="300"/>
      <c r="BJ171" s="300"/>
      <c r="BK171" s="300"/>
      <c r="BL171" s="300"/>
      <c r="BM171" s="300"/>
      <c r="BN171" s="300"/>
      <c r="BO171" s="300"/>
      <c r="BP171" s="300"/>
      <c r="BQ171" s="300"/>
      <c r="BR171" s="300"/>
      <c r="BS171" s="300"/>
      <c r="BT171" s="300"/>
      <c r="BU171" s="300"/>
      <c r="BV171" s="300"/>
      <c r="BW171" s="300"/>
      <c r="BX171" s="300"/>
      <c r="BY171" s="300"/>
      <c r="BZ171" s="300"/>
      <c r="CA171" s="300"/>
      <c r="CB171" s="300"/>
      <c r="CC171" s="300"/>
      <c r="CD171" s="300"/>
      <c r="CE171" s="300"/>
      <c r="CF171" s="300"/>
      <c r="CG171" s="300"/>
      <c r="CH171" s="300"/>
      <c r="CI171" s="300"/>
      <c r="CJ171" s="300"/>
      <c r="CK171" s="300"/>
      <c r="CL171" s="300"/>
    </row>
    <row r="172" spans="1:90" s="283" customFormat="1" ht="14.25" x14ac:dyDescent="0.2">
      <c r="A172" s="284" t="s">
        <v>123</v>
      </c>
      <c r="B172" s="285">
        <v>40</v>
      </c>
      <c r="C172" s="286">
        <v>32</v>
      </c>
      <c r="D172" s="287">
        <f t="shared" si="6"/>
        <v>8</v>
      </c>
      <c r="E172" s="287">
        <f t="shared" si="7"/>
        <v>16</v>
      </c>
      <c r="F172" s="287">
        <f t="shared" si="8"/>
        <v>16</v>
      </c>
      <c r="G172" s="288">
        <v>179</v>
      </c>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0"/>
      <c r="BQ172" s="300"/>
      <c r="BR172" s="300"/>
      <c r="BS172" s="300"/>
      <c r="BT172" s="300"/>
      <c r="BU172" s="300"/>
      <c r="BV172" s="300"/>
      <c r="BW172" s="300"/>
      <c r="BX172" s="300"/>
      <c r="BY172" s="300"/>
      <c r="BZ172" s="300"/>
      <c r="CA172" s="300"/>
      <c r="CB172" s="300"/>
      <c r="CC172" s="300"/>
      <c r="CD172" s="300"/>
      <c r="CE172" s="300"/>
      <c r="CF172" s="300"/>
      <c r="CG172" s="300"/>
      <c r="CH172" s="300"/>
      <c r="CI172" s="300"/>
      <c r="CJ172" s="300"/>
      <c r="CK172" s="300"/>
      <c r="CL172" s="300"/>
    </row>
    <row r="173" spans="1:90" s="283" customFormat="1" ht="14.25" x14ac:dyDescent="0.2">
      <c r="A173" s="284" t="s">
        <v>122</v>
      </c>
      <c r="B173" s="285">
        <v>41</v>
      </c>
      <c r="C173" s="286">
        <v>32.799999999999997</v>
      </c>
      <c r="D173" s="287">
        <f t="shared" si="6"/>
        <v>8.2000000000000011</v>
      </c>
      <c r="E173" s="287">
        <f t="shared" si="7"/>
        <v>16.400000000000002</v>
      </c>
      <c r="F173" s="287">
        <f t="shared" si="8"/>
        <v>16.400000000000002</v>
      </c>
      <c r="G173" s="288">
        <v>168</v>
      </c>
      <c r="H173" s="300"/>
      <c r="I173" s="300"/>
      <c r="J173" s="300"/>
      <c r="K173" s="300"/>
      <c r="L173" s="300"/>
      <c r="M173" s="300"/>
      <c r="N173" s="300"/>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0"/>
      <c r="AJ173" s="300"/>
      <c r="AK173" s="300"/>
      <c r="AL173" s="300"/>
      <c r="AM173" s="300"/>
      <c r="AN173" s="300"/>
      <c r="AO173" s="300"/>
      <c r="AP173" s="300"/>
      <c r="AQ173" s="300"/>
      <c r="AR173" s="300"/>
      <c r="AS173" s="300"/>
      <c r="AT173" s="300"/>
      <c r="AU173" s="300"/>
      <c r="AV173" s="300"/>
      <c r="AW173" s="300"/>
      <c r="AX173" s="300"/>
      <c r="AY173" s="300"/>
      <c r="AZ173" s="300"/>
      <c r="BA173" s="300"/>
      <c r="BB173" s="300"/>
      <c r="BC173" s="300"/>
      <c r="BD173" s="300"/>
      <c r="BE173" s="300"/>
      <c r="BF173" s="300"/>
      <c r="BG173" s="300"/>
      <c r="BH173" s="300"/>
      <c r="BI173" s="300"/>
      <c r="BJ173" s="300"/>
      <c r="BK173" s="300"/>
      <c r="BL173" s="300"/>
      <c r="BM173" s="300"/>
      <c r="BN173" s="300"/>
      <c r="BO173" s="300"/>
      <c r="BP173" s="300"/>
      <c r="BQ173" s="300"/>
      <c r="BR173" s="300"/>
      <c r="BS173" s="300"/>
      <c r="BT173" s="300"/>
      <c r="BU173" s="300"/>
      <c r="BV173" s="300"/>
      <c r="BW173" s="300"/>
      <c r="BX173" s="300"/>
      <c r="BY173" s="300"/>
      <c r="BZ173" s="300"/>
      <c r="CA173" s="300"/>
      <c r="CB173" s="300"/>
      <c r="CC173" s="300"/>
      <c r="CD173" s="300"/>
      <c r="CE173" s="300"/>
      <c r="CF173" s="300"/>
      <c r="CG173" s="300"/>
      <c r="CH173" s="300"/>
      <c r="CI173" s="300"/>
      <c r="CJ173" s="300"/>
      <c r="CK173" s="300"/>
      <c r="CL173" s="300"/>
    </row>
    <row r="174" spans="1:90" s="283" customFormat="1" ht="14.25" x14ac:dyDescent="0.2">
      <c r="A174" s="284" t="s">
        <v>121</v>
      </c>
      <c r="B174" s="285">
        <v>51</v>
      </c>
      <c r="C174" s="286">
        <v>40.799999999999997</v>
      </c>
      <c r="D174" s="287">
        <f t="shared" si="6"/>
        <v>10.200000000000001</v>
      </c>
      <c r="E174" s="287">
        <f t="shared" si="7"/>
        <v>20.400000000000002</v>
      </c>
      <c r="F174" s="287">
        <f t="shared" si="8"/>
        <v>20.400000000000002</v>
      </c>
      <c r="G174" s="288">
        <v>169</v>
      </c>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0"/>
      <c r="AY174" s="300"/>
      <c r="AZ174" s="300"/>
      <c r="BA174" s="300"/>
      <c r="BB174" s="300"/>
      <c r="BC174" s="300"/>
      <c r="BD174" s="300"/>
      <c r="BE174" s="300"/>
      <c r="BF174" s="300"/>
      <c r="BG174" s="300"/>
      <c r="BH174" s="300"/>
      <c r="BI174" s="300"/>
      <c r="BJ174" s="300"/>
      <c r="BK174" s="300"/>
      <c r="BL174" s="300"/>
      <c r="BM174" s="300"/>
      <c r="BN174" s="300"/>
      <c r="BO174" s="300"/>
      <c r="BP174" s="300"/>
      <c r="BQ174" s="300"/>
      <c r="BR174" s="300"/>
      <c r="BS174" s="300"/>
      <c r="BT174" s="300"/>
      <c r="BU174" s="300"/>
      <c r="BV174" s="300"/>
      <c r="BW174" s="300"/>
      <c r="BX174" s="300"/>
      <c r="BY174" s="300"/>
      <c r="BZ174" s="300"/>
      <c r="CA174" s="300"/>
      <c r="CB174" s="300"/>
      <c r="CC174" s="300"/>
      <c r="CD174" s="300"/>
      <c r="CE174" s="300"/>
      <c r="CF174" s="300"/>
      <c r="CG174" s="300"/>
      <c r="CH174" s="300"/>
      <c r="CI174" s="300"/>
      <c r="CJ174" s="300"/>
      <c r="CK174" s="300"/>
      <c r="CL174" s="300"/>
    </row>
    <row r="175" spans="1:90" s="283" customFormat="1" ht="14.25" x14ac:dyDescent="0.2">
      <c r="A175" s="284" t="s">
        <v>119</v>
      </c>
      <c r="B175" s="285">
        <v>53</v>
      </c>
      <c r="C175" s="286">
        <v>42.4</v>
      </c>
      <c r="D175" s="287">
        <f t="shared" si="6"/>
        <v>10.600000000000001</v>
      </c>
      <c r="E175" s="287">
        <f t="shared" si="7"/>
        <v>21.200000000000003</v>
      </c>
      <c r="F175" s="287">
        <f t="shared" si="8"/>
        <v>21.200000000000003</v>
      </c>
      <c r="G175" s="288">
        <v>195</v>
      </c>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0"/>
      <c r="AZ175" s="300"/>
      <c r="BA175" s="300"/>
      <c r="BB175" s="300"/>
      <c r="BC175" s="300"/>
      <c r="BD175" s="300"/>
      <c r="BE175" s="300"/>
      <c r="BF175" s="300"/>
      <c r="BG175" s="300"/>
      <c r="BH175" s="300"/>
      <c r="BI175" s="300"/>
      <c r="BJ175" s="300"/>
      <c r="BK175" s="300"/>
      <c r="BL175" s="300"/>
      <c r="BM175" s="300"/>
      <c r="BN175" s="300"/>
      <c r="BO175" s="300"/>
      <c r="BP175" s="300"/>
      <c r="BQ175" s="300"/>
      <c r="BR175" s="300"/>
      <c r="BS175" s="300"/>
      <c r="BT175" s="300"/>
      <c r="BU175" s="300"/>
      <c r="BV175" s="300"/>
      <c r="BW175" s="300"/>
      <c r="BX175" s="300"/>
      <c r="BY175" s="300"/>
      <c r="BZ175" s="300"/>
      <c r="CA175" s="300"/>
      <c r="CB175" s="300"/>
      <c r="CC175" s="300"/>
      <c r="CD175" s="300"/>
      <c r="CE175" s="300"/>
      <c r="CF175" s="300"/>
      <c r="CG175" s="300"/>
      <c r="CH175" s="300"/>
      <c r="CI175" s="300"/>
      <c r="CJ175" s="300"/>
      <c r="CK175" s="300"/>
      <c r="CL175" s="300"/>
    </row>
    <row r="176" spans="1:90" s="283" customFormat="1" ht="14.25" x14ac:dyDescent="0.2">
      <c r="A176" s="284" t="s">
        <v>118</v>
      </c>
      <c r="B176" s="285">
        <v>37</v>
      </c>
      <c r="C176" s="286">
        <v>29.6</v>
      </c>
      <c r="D176" s="287">
        <f t="shared" si="6"/>
        <v>7.4</v>
      </c>
      <c r="E176" s="287">
        <f t="shared" si="7"/>
        <v>14.8</v>
      </c>
      <c r="F176" s="287">
        <f t="shared" si="8"/>
        <v>14.8</v>
      </c>
      <c r="G176" s="288">
        <v>128</v>
      </c>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300"/>
      <c r="BA176" s="300"/>
      <c r="BB176" s="300"/>
      <c r="BC176" s="300"/>
      <c r="BD176" s="300"/>
      <c r="BE176" s="300"/>
      <c r="BF176" s="300"/>
      <c r="BG176" s="300"/>
      <c r="BH176" s="300"/>
      <c r="BI176" s="300"/>
      <c r="BJ176" s="300"/>
      <c r="BK176" s="300"/>
      <c r="BL176" s="300"/>
      <c r="BM176" s="300"/>
      <c r="BN176" s="300"/>
      <c r="BO176" s="300"/>
      <c r="BP176" s="300"/>
      <c r="BQ176" s="300"/>
      <c r="BR176" s="300"/>
      <c r="BS176" s="300"/>
      <c r="BT176" s="300"/>
      <c r="BU176" s="300"/>
      <c r="BV176" s="300"/>
      <c r="BW176" s="300"/>
      <c r="BX176" s="300"/>
      <c r="BY176" s="300"/>
      <c r="BZ176" s="300"/>
      <c r="CA176" s="300"/>
      <c r="CB176" s="300"/>
      <c r="CC176" s="300"/>
      <c r="CD176" s="300"/>
      <c r="CE176" s="300"/>
      <c r="CF176" s="300"/>
      <c r="CG176" s="300"/>
      <c r="CH176" s="300"/>
      <c r="CI176" s="300"/>
      <c r="CJ176" s="300"/>
      <c r="CK176" s="300"/>
      <c r="CL176" s="300"/>
    </row>
    <row r="177" spans="1:90" s="283" customFormat="1" ht="14.25" x14ac:dyDescent="0.2">
      <c r="A177" s="284" t="s">
        <v>117</v>
      </c>
      <c r="B177" s="285">
        <v>16</v>
      </c>
      <c r="C177" s="286">
        <v>12.8</v>
      </c>
      <c r="D177" s="287">
        <f t="shared" si="6"/>
        <v>3.2</v>
      </c>
      <c r="E177" s="287">
        <f t="shared" si="7"/>
        <v>6.4</v>
      </c>
      <c r="F177" s="287">
        <f t="shared" si="8"/>
        <v>6.4</v>
      </c>
      <c r="G177" s="288">
        <v>74</v>
      </c>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300"/>
      <c r="BA177" s="300"/>
      <c r="BB177" s="300"/>
      <c r="BC177" s="300"/>
      <c r="BD177" s="300"/>
      <c r="BE177" s="300"/>
      <c r="BF177" s="300"/>
      <c r="BG177" s="300"/>
      <c r="BH177" s="300"/>
      <c r="BI177" s="300"/>
      <c r="BJ177" s="300"/>
      <c r="BK177" s="300"/>
      <c r="BL177" s="300"/>
      <c r="BM177" s="300"/>
      <c r="BN177" s="300"/>
      <c r="BO177" s="300"/>
      <c r="BP177" s="300"/>
      <c r="BQ177" s="300"/>
      <c r="BR177" s="300"/>
      <c r="BS177" s="300"/>
      <c r="BT177" s="300"/>
      <c r="BU177" s="300"/>
      <c r="BV177" s="300"/>
      <c r="BW177" s="300"/>
      <c r="BX177" s="300"/>
      <c r="BY177" s="300"/>
      <c r="BZ177" s="300"/>
      <c r="CA177" s="300"/>
      <c r="CB177" s="300"/>
      <c r="CC177" s="300"/>
      <c r="CD177" s="300"/>
      <c r="CE177" s="300"/>
      <c r="CF177" s="300"/>
      <c r="CG177" s="300"/>
      <c r="CH177" s="300"/>
      <c r="CI177" s="300"/>
      <c r="CJ177" s="300"/>
      <c r="CK177" s="300"/>
      <c r="CL177" s="300"/>
    </row>
    <row r="178" spans="1:90" s="283" customFormat="1" ht="14.25" x14ac:dyDescent="0.2">
      <c r="A178" s="284" t="s">
        <v>116</v>
      </c>
      <c r="B178" s="285">
        <v>40</v>
      </c>
      <c r="C178" s="286">
        <v>32</v>
      </c>
      <c r="D178" s="287">
        <f t="shared" si="6"/>
        <v>8</v>
      </c>
      <c r="E178" s="287">
        <f t="shared" si="7"/>
        <v>16</v>
      </c>
      <c r="F178" s="287">
        <f t="shared" si="8"/>
        <v>16</v>
      </c>
      <c r="G178" s="288">
        <v>161</v>
      </c>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0"/>
      <c r="BV178" s="300"/>
      <c r="BW178" s="300"/>
      <c r="BX178" s="300"/>
      <c r="BY178" s="300"/>
      <c r="BZ178" s="300"/>
      <c r="CA178" s="300"/>
      <c r="CB178" s="300"/>
      <c r="CC178" s="300"/>
      <c r="CD178" s="300"/>
      <c r="CE178" s="300"/>
      <c r="CF178" s="300"/>
      <c r="CG178" s="300"/>
      <c r="CH178" s="300"/>
      <c r="CI178" s="300"/>
      <c r="CJ178" s="300"/>
      <c r="CK178" s="300"/>
      <c r="CL178" s="300"/>
    </row>
    <row r="179" spans="1:90" s="283" customFormat="1" ht="14.25" x14ac:dyDescent="0.2">
      <c r="A179" s="284" t="s">
        <v>115</v>
      </c>
      <c r="B179" s="285">
        <v>37</v>
      </c>
      <c r="C179" s="286">
        <v>29.6</v>
      </c>
      <c r="D179" s="287">
        <f t="shared" si="6"/>
        <v>7.4</v>
      </c>
      <c r="E179" s="287">
        <f t="shared" si="7"/>
        <v>14.8</v>
      </c>
      <c r="F179" s="287">
        <f t="shared" si="8"/>
        <v>14.8</v>
      </c>
      <c r="G179" s="288">
        <v>140</v>
      </c>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300"/>
      <c r="AQ179" s="300"/>
      <c r="AR179" s="300"/>
      <c r="AS179" s="300"/>
      <c r="AT179" s="300"/>
      <c r="AU179" s="300"/>
      <c r="AV179" s="300"/>
      <c r="AW179" s="300"/>
      <c r="AX179" s="300"/>
      <c r="AY179" s="300"/>
      <c r="AZ179" s="300"/>
      <c r="BA179" s="300"/>
      <c r="BB179" s="300"/>
      <c r="BC179" s="300"/>
      <c r="BD179" s="300"/>
      <c r="BE179" s="300"/>
      <c r="BF179" s="300"/>
      <c r="BG179" s="300"/>
      <c r="BH179" s="300"/>
      <c r="BI179" s="300"/>
      <c r="BJ179" s="300"/>
      <c r="BK179" s="300"/>
      <c r="BL179" s="300"/>
      <c r="BM179" s="300"/>
      <c r="BN179" s="300"/>
      <c r="BO179" s="300"/>
      <c r="BP179" s="300"/>
      <c r="BQ179" s="300"/>
      <c r="BR179" s="300"/>
      <c r="BS179" s="300"/>
      <c r="BT179" s="300"/>
      <c r="BU179" s="300"/>
      <c r="BV179" s="300"/>
      <c r="BW179" s="300"/>
      <c r="BX179" s="300"/>
      <c r="BY179" s="300"/>
      <c r="BZ179" s="300"/>
      <c r="CA179" s="300"/>
      <c r="CB179" s="300"/>
      <c r="CC179" s="300"/>
      <c r="CD179" s="300"/>
      <c r="CE179" s="300"/>
      <c r="CF179" s="300"/>
      <c r="CG179" s="300"/>
      <c r="CH179" s="300"/>
      <c r="CI179" s="300"/>
      <c r="CJ179" s="300"/>
      <c r="CK179" s="300"/>
      <c r="CL179" s="300"/>
    </row>
    <row r="180" spans="1:90" s="283" customFormat="1" ht="14.25" x14ac:dyDescent="0.2">
      <c r="A180" s="284" t="s">
        <v>114</v>
      </c>
      <c r="B180" s="285">
        <v>45</v>
      </c>
      <c r="C180" s="286">
        <v>36</v>
      </c>
      <c r="D180" s="287">
        <f t="shared" si="6"/>
        <v>9</v>
      </c>
      <c r="E180" s="287">
        <f t="shared" si="7"/>
        <v>18</v>
      </c>
      <c r="F180" s="287">
        <f t="shared" si="8"/>
        <v>18</v>
      </c>
      <c r="G180" s="288">
        <v>197</v>
      </c>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c r="AK180" s="300"/>
      <c r="AL180" s="300"/>
      <c r="AM180" s="300"/>
      <c r="AN180" s="300"/>
      <c r="AO180" s="300"/>
      <c r="AP180" s="300"/>
      <c r="AQ180" s="300"/>
      <c r="AR180" s="300"/>
      <c r="AS180" s="300"/>
      <c r="AT180" s="300"/>
      <c r="AU180" s="300"/>
      <c r="AV180" s="300"/>
      <c r="AW180" s="300"/>
      <c r="AX180" s="300"/>
      <c r="AY180" s="300"/>
      <c r="AZ180" s="300"/>
      <c r="BA180" s="300"/>
      <c r="BB180" s="300"/>
      <c r="BC180" s="300"/>
      <c r="BD180" s="300"/>
      <c r="BE180" s="300"/>
      <c r="BF180" s="300"/>
      <c r="BG180" s="300"/>
      <c r="BH180" s="300"/>
      <c r="BI180" s="300"/>
      <c r="BJ180" s="300"/>
      <c r="BK180" s="300"/>
      <c r="BL180" s="300"/>
      <c r="BM180" s="300"/>
      <c r="BN180" s="300"/>
      <c r="BO180" s="300"/>
      <c r="BP180" s="300"/>
      <c r="BQ180" s="300"/>
      <c r="BR180" s="300"/>
      <c r="BS180" s="300"/>
      <c r="BT180" s="300"/>
      <c r="BU180" s="300"/>
      <c r="BV180" s="300"/>
      <c r="BW180" s="300"/>
      <c r="BX180" s="300"/>
      <c r="BY180" s="300"/>
      <c r="BZ180" s="300"/>
      <c r="CA180" s="300"/>
      <c r="CB180" s="300"/>
      <c r="CC180" s="300"/>
      <c r="CD180" s="300"/>
      <c r="CE180" s="300"/>
      <c r="CF180" s="300"/>
      <c r="CG180" s="300"/>
      <c r="CH180" s="300"/>
      <c r="CI180" s="300"/>
      <c r="CJ180" s="300"/>
      <c r="CK180" s="300"/>
      <c r="CL180" s="300"/>
    </row>
    <row r="181" spans="1:90" s="283" customFormat="1" ht="14.25" x14ac:dyDescent="0.2">
      <c r="A181" s="284" t="s">
        <v>113</v>
      </c>
      <c r="B181" s="285">
        <v>20</v>
      </c>
      <c r="C181" s="286">
        <v>16</v>
      </c>
      <c r="D181" s="287">
        <f t="shared" si="6"/>
        <v>4</v>
      </c>
      <c r="E181" s="287">
        <f t="shared" si="7"/>
        <v>8</v>
      </c>
      <c r="F181" s="287">
        <f t="shared" si="8"/>
        <v>8</v>
      </c>
      <c r="G181" s="288">
        <v>85</v>
      </c>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c r="AL181" s="300"/>
      <c r="AM181" s="300"/>
      <c r="AN181" s="300"/>
      <c r="AO181" s="300"/>
      <c r="AP181" s="300"/>
      <c r="AQ181" s="300"/>
      <c r="AR181" s="300"/>
      <c r="AS181" s="300"/>
      <c r="AT181" s="300"/>
      <c r="AU181" s="300"/>
      <c r="AV181" s="300"/>
      <c r="AW181" s="300"/>
      <c r="AX181" s="300"/>
      <c r="AY181" s="300"/>
      <c r="AZ181" s="300"/>
      <c r="BA181" s="300"/>
      <c r="BB181" s="300"/>
      <c r="BC181" s="300"/>
      <c r="BD181" s="300"/>
      <c r="BE181" s="300"/>
      <c r="BF181" s="300"/>
      <c r="BG181" s="300"/>
      <c r="BH181" s="300"/>
      <c r="BI181" s="300"/>
      <c r="BJ181" s="300"/>
      <c r="BK181" s="300"/>
      <c r="BL181" s="300"/>
      <c r="BM181" s="300"/>
      <c r="BN181" s="300"/>
      <c r="BO181" s="300"/>
      <c r="BP181" s="300"/>
      <c r="BQ181" s="300"/>
      <c r="BR181" s="300"/>
      <c r="BS181" s="300"/>
      <c r="BT181" s="300"/>
      <c r="BU181" s="300"/>
      <c r="BV181" s="300"/>
      <c r="BW181" s="300"/>
      <c r="BX181" s="300"/>
      <c r="BY181" s="300"/>
      <c r="BZ181" s="300"/>
      <c r="CA181" s="300"/>
      <c r="CB181" s="300"/>
      <c r="CC181" s="300"/>
      <c r="CD181" s="300"/>
      <c r="CE181" s="300"/>
      <c r="CF181" s="300"/>
      <c r="CG181" s="300"/>
      <c r="CH181" s="300"/>
      <c r="CI181" s="300"/>
      <c r="CJ181" s="300"/>
      <c r="CK181" s="300"/>
      <c r="CL181" s="300"/>
    </row>
    <row r="182" spans="1:90" s="283" customFormat="1" ht="14.25" x14ac:dyDescent="0.2">
      <c r="A182" s="284" t="s">
        <v>112</v>
      </c>
      <c r="B182" s="285">
        <v>27</v>
      </c>
      <c r="C182" s="286">
        <v>21.6</v>
      </c>
      <c r="D182" s="287">
        <f t="shared" si="6"/>
        <v>5.4</v>
      </c>
      <c r="E182" s="287">
        <f t="shared" si="7"/>
        <v>10.8</v>
      </c>
      <c r="F182" s="287">
        <f t="shared" si="8"/>
        <v>10.8</v>
      </c>
      <c r="G182" s="288">
        <v>95</v>
      </c>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0"/>
      <c r="BN182" s="300"/>
      <c r="BO182" s="300"/>
      <c r="BP182" s="300"/>
      <c r="BQ182" s="300"/>
      <c r="BR182" s="300"/>
      <c r="BS182" s="300"/>
      <c r="BT182" s="300"/>
      <c r="BU182" s="300"/>
      <c r="BV182" s="300"/>
      <c r="BW182" s="300"/>
      <c r="BX182" s="300"/>
      <c r="BY182" s="300"/>
      <c r="BZ182" s="300"/>
      <c r="CA182" s="300"/>
      <c r="CB182" s="300"/>
      <c r="CC182" s="300"/>
      <c r="CD182" s="300"/>
      <c r="CE182" s="300"/>
      <c r="CF182" s="300"/>
      <c r="CG182" s="300"/>
      <c r="CH182" s="300"/>
      <c r="CI182" s="300"/>
      <c r="CJ182" s="300"/>
      <c r="CK182" s="300"/>
      <c r="CL182" s="300"/>
    </row>
    <row r="183" spans="1:90" s="283" customFormat="1" ht="14.25" x14ac:dyDescent="0.2">
      <c r="A183" s="284" t="s">
        <v>111</v>
      </c>
      <c r="B183" s="285">
        <v>28</v>
      </c>
      <c r="C183" s="286">
        <v>22.4</v>
      </c>
      <c r="D183" s="287">
        <f t="shared" si="6"/>
        <v>5.6000000000000005</v>
      </c>
      <c r="E183" s="287">
        <f t="shared" si="7"/>
        <v>11.200000000000001</v>
      </c>
      <c r="F183" s="287">
        <f t="shared" si="8"/>
        <v>11.200000000000001</v>
      </c>
      <c r="G183" s="288">
        <v>115</v>
      </c>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0"/>
      <c r="BJ183" s="300"/>
      <c r="BK183" s="300"/>
      <c r="BL183" s="300"/>
      <c r="BM183" s="300"/>
      <c r="BN183" s="300"/>
      <c r="BO183" s="300"/>
      <c r="BP183" s="300"/>
      <c r="BQ183" s="300"/>
      <c r="BR183" s="300"/>
      <c r="BS183" s="300"/>
      <c r="BT183" s="300"/>
      <c r="BU183" s="300"/>
      <c r="BV183" s="300"/>
      <c r="BW183" s="300"/>
      <c r="BX183" s="300"/>
      <c r="BY183" s="300"/>
      <c r="BZ183" s="300"/>
      <c r="CA183" s="300"/>
      <c r="CB183" s="300"/>
      <c r="CC183" s="300"/>
      <c r="CD183" s="300"/>
      <c r="CE183" s="300"/>
      <c r="CF183" s="300"/>
      <c r="CG183" s="300"/>
      <c r="CH183" s="300"/>
      <c r="CI183" s="300"/>
      <c r="CJ183" s="300"/>
      <c r="CK183" s="300"/>
      <c r="CL183" s="300"/>
    </row>
    <row r="184" spans="1:90" s="283" customFormat="1" ht="14.25" x14ac:dyDescent="0.2">
      <c r="A184" s="284" t="s">
        <v>353</v>
      </c>
      <c r="B184" s="285">
        <v>28</v>
      </c>
      <c r="C184" s="286">
        <v>22.4</v>
      </c>
      <c r="D184" s="287">
        <f t="shared" si="6"/>
        <v>5.6000000000000005</v>
      </c>
      <c r="E184" s="287">
        <f t="shared" si="7"/>
        <v>11.200000000000001</v>
      </c>
      <c r="F184" s="287">
        <f t="shared" si="8"/>
        <v>11.200000000000001</v>
      </c>
      <c r="G184" s="288">
        <v>118</v>
      </c>
      <c r="H184" s="300"/>
      <c r="I184" s="300"/>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300"/>
      <c r="BA184" s="300"/>
      <c r="BB184" s="300"/>
      <c r="BC184" s="300"/>
      <c r="BD184" s="300"/>
      <c r="BE184" s="300"/>
      <c r="BF184" s="300"/>
      <c r="BG184" s="300"/>
      <c r="BH184" s="300"/>
      <c r="BI184" s="300"/>
      <c r="BJ184" s="300"/>
      <c r="BK184" s="300"/>
      <c r="BL184" s="300"/>
      <c r="BM184" s="300"/>
      <c r="BN184" s="300"/>
      <c r="BO184" s="300"/>
      <c r="BP184" s="300"/>
      <c r="BQ184" s="300"/>
      <c r="BR184" s="300"/>
      <c r="BS184" s="300"/>
      <c r="BT184" s="300"/>
      <c r="BU184" s="300"/>
      <c r="BV184" s="300"/>
      <c r="BW184" s="300"/>
      <c r="BX184" s="300"/>
      <c r="BY184" s="300"/>
      <c r="BZ184" s="300"/>
      <c r="CA184" s="300"/>
      <c r="CB184" s="300"/>
      <c r="CC184" s="300"/>
      <c r="CD184" s="300"/>
      <c r="CE184" s="300"/>
      <c r="CF184" s="300"/>
      <c r="CG184" s="300"/>
      <c r="CH184" s="300"/>
      <c r="CI184" s="300"/>
      <c r="CJ184" s="300"/>
      <c r="CK184" s="300"/>
      <c r="CL184" s="300"/>
    </row>
    <row r="185" spans="1:90" s="283" customFormat="1" ht="14.25" x14ac:dyDescent="0.2">
      <c r="A185" s="284" t="s">
        <v>354</v>
      </c>
      <c r="B185" s="285">
        <v>33</v>
      </c>
      <c r="C185" s="286">
        <v>26.4</v>
      </c>
      <c r="D185" s="287">
        <f t="shared" si="6"/>
        <v>6.6000000000000005</v>
      </c>
      <c r="E185" s="287">
        <f t="shared" si="7"/>
        <v>13.200000000000001</v>
      </c>
      <c r="F185" s="287">
        <f t="shared" si="8"/>
        <v>13.200000000000001</v>
      </c>
      <c r="G185" s="288">
        <v>118</v>
      </c>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0"/>
      <c r="AX185" s="300"/>
      <c r="AY185" s="300"/>
      <c r="AZ185" s="300"/>
      <c r="BA185" s="300"/>
      <c r="BB185" s="300"/>
      <c r="BC185" s="300"/>
      <c r="BD185" s="300"/>
      <c r="BE185" s="300"/>
      <c r="BF185" s="300"/>
      <c r="BG185" s="300"/>
      <c r="BH185" s="300"/>
      <c r="BI185" s="300"/>
      <c r="BJ185" s="300"/>
      <c r="BK185" s="300"/>
      <c r="BL185" s="300"/>
      <c r="BM185" s="300"/>
      <c r="BN185" s="300"/>
      <c r="BO185" s="300"/>
      <c r="BP185" s="300"/>
      <c r="BQ185" s="300"/>
      <c r="BR185" s="300"/>
      <c r="BS185" s="300"/>
      <c r="BT185" s="300"/>
      <c r="BU185" s="300"/>
      <c r="BV185" s="300"/>
      <c r="BW185" s="300"/>
      <c r="BX185" s="300"/>
      <c r="BY185" s="300"/>
      <c r="BZ185" s="300"/>
      <c r="CA185" s="300"/>
      <c r="CB185" s="300"/>
      <c r="CC185" s="300"/>
      <c r="CD185" s="300"/>
      <c r="CE185" s="300"/>
      <c r="CF185" s="300"/>
      <c r="CG185" s="300"/>
      <c r="CH185" s="300"/>
      <c r="CI185" s="300"/>
      <c r="CJ185" s="300"/>
      <c r="CK185" s="300"/>
      <c r="CL185" s="300"/>
    </row>
    <row r="186" spans="1:90" s="283" customFormat="1" ht="14.25" x14ac:dyDescent="0.2">
      <c r="A186" s="284" t="s">
        <v>109</v>
      </c>
      <c r="B186" s="285">
        <v>33</v>
      </c>
      <c r="C186" s="286">
        <v>26.4</v>
      </c>
      <c r="D186" s="287">
        <f t="shared" si="6"/>
        <v>6.6000000000000005</v>
      </c>
      <c r="E186" s="287">
        <f t="shared" si="7"/>
        <v>13.200000000000001</v>
      </c>
      <c r="F186" s="287">
        <f t="shared" si="8"/>
        <v>13.200000000000001</v>
      </c>
      <c r="G186" s="288">
        <v>115</v>
      </c>
      <c r="H186" s="300"/>
      <c r="I186" s="300"/>
      <c r="J186" s="300"/>
      <c r="K186" s="300"/>
      <c r="L186" s="300"/>
      <c r="M186" s="300"/>
      <c r="N186" s="300"/>
      <c r="O186" s="300"/>
      <c r="P186" s="300"/>
      <c r="Q186" s="300"/>
      <c r="R186" s="300"/>
      <c r="S186" s="300"/>
      <c r="T186" s="300"/>
      <c r="U186" s="300"/>
      <c r="V186" s="300"/>
      <c r="W186" s="300"/>
      <c r="X186" s="300"/>
      <c r="Y186" s="300"/>
      <c r="Z186" s="300"/>
      <c r="AA186" s="300"/>
      <c r="AB186" s="300"/>
      <c r="AC186" s="300"/>
      <c r="AD186" s="300"/>
      <c r="AE186" s="300"/>
      <c r="AF186" s="300"/>
      <c r="AG186" s="300"/>
      <c r="AH186" s="300"/>
      <c r="AI186" s="300"/>
      <c r="AJ186" s="300"/>
      <c r="AK186" s="300"/>
      <c r="AL186" s="300"/>
      <c r="AM186" s="300"/>
      <c r="AN186" s="300"/>
      <c r="AO186" s="300"/>
      <c r="AP186" s="300"/>
      <c r="AQ186" s="300"/>
      <c r="AR186" s="300"/>
      <c r="AS186" s="300"/>
      <c r="AT186" s="300"/>
      <c r="AU186" s="300"/>
      <c r="AV186" s="300"/>
      <c r="AW186" s="300"/>
      <c r="AX186" s="300"/>
      <c r="AY186" s="300"/>
      <c r="AZ186" s="300"/>
      <c r="BA186" s="300"/>
      <c r="BB186" s="300"/>
      <c r="BC186" s="300"/>
      <c r="BD186" s="300"/>
      <c r="BE186" s="300"/>
      <c r="BF186" s="300"/>
      <c r="BG186" s="300"/>
      <c r="BH186" s="300"/>
      <c r="BI186" s="300"/>
      <c r="BJ186" s="300"/>
      <c r="BK186" s="300"/>
      <c r="BL186" s="300"/>
      <c r="BM186" s="300"/>
      <c r="BN186" s="300"/>
      <c r="BO186" s="300"/>
      <c r="BP186" s="300"/>
      <c r="BQ186" s="300"/>
      <c r="BR186" s="300"/>
      <c r="BS186" s="300"/>
      <c r="BT186" s="300"/>
      <c r="BU186" s="300"/>
      <c r="BV186" s="300"/>
      <c r="BW186" s="300"/>
      <c r="BX186" s="300"/>
      <c r="BY186" s="300"/>
      <c r="BZ186" s="300"/>
      <c r="CA186" s="300"/>
      <c r="CB186" s="300"/>
      <c r="CC186" s="300"/>
      <c r="CD186" s="300"/>
      <c r="CE186" s="300"/>
      <c r="CF186" s="300"/>
      <c r="CG186" s="300"/>
      <c r="CH186" s="300"/>
      <c r="CI186" s="300"/>
      <c r="CJ186" s="300"/>
      <c r="CK186" s="300"/>
      <c r="CL186" s="300"/>
    </row>
    <row r="187" spans="1:90" s="283" customFormat="1" ht="14.25" x14ac:dyDescent="0.2">
      <c r="A187" s="284" t="s">
        <v>108</v>
      </c>
      <c r="B187" s="285">
        <v>29</v>
      </c>
      <c r="C187" s="286">
        <v>23.2</v>
      </c>
      <c r="D187" s="287">
        <f t="shared" si="6"/>
        <v>5.8000000000000007</v>
      </c>
      <c r="E187" s="287">
        <f t="shared" si="7"/>
        <v>11.600000000000001</v>
      </c>
      <c r="F187" s="287">
        <f t="shared" si="8"/>
        <v>11.600000000000001</v>
      </c>
      <c r="G187" s="288">
        <v>121</v>
      </c>
      <c r="H187" s="300"/>
      <c r="I187" s="300"/>
      <c r="J187" s="300"/>
      <c r="K187" s="300"/>
      <c r="L187" s="300"/>
      <c r="M187" s="300"/>
      <c r="N187" s="300"/>
      <c r="O187" s="300"/>
      <c r="P187" s="300"/>
      <c r="Q187" s="300"/>
      <c r="R187" s="300"/>
      <c r="S187" s="300"/>
      <c r="T187" s="300"/>
      <c r="U187" s="300"/>
      <c r="V187" s="300"/>
      <c r="W187" s="300"/>
      <c r="X187" s="300"/>
      <c r="Y187" s="300"/>
      <c r="Z187" s="300"/>
      <c r="AA187" s="300"/>
      <c r="AB187" s="300"/>
      <c r="AC187" s="300"/>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0"/>
      <c r="AY187" s="300"/>
      <c r="AZ187" s="300"/>
      <c r="BA187" s="300"/>
      <c r="BB187" s="300"/>
      <c r="BC187" s="300"/>
      <c r="BD187" s="300"/>
      <c r="BE187" s="300"/>
      <c r="BF187" s="300"/>
      <c r="BG187" s="300"/>
      <c r="BH187" s="300"/>
      <c r="BI187" s="300"/>
      <c r="BJ187" s="300"/>
      <c r="BK187" s="300"/>
      <c r="BL187" s="300"/>
      <c r="BM187" s="300"/>
      <c r="BN187" s="300"/>
      <c r="BO187" s="300"/>
      <c r="BP187" s="300"/>
      <c r="BQ187" s="300"/>
      <c r="BR187" s="300"/>
      <c r="BS187" s="300"/>
      <c r="BT187" s="300"/>
      <c r="BU187" s="300"/>
      <c r="BV187" s="300"/>
      <c r="BW187" s="300"/>
      <c r="BX187" s="300"/>
      <c r="BY187" s="300"/>
      <c r="BZ187" s="300"/>
      <c r="CA187" s="300"/>
      <c r="CB187" s="300"/>
      <c r="CC187" s="300"/>
      <c r="CD187" s="300"/>
      <c r="CE187" s="300"/>
      <c r="CF187" s="300"/>
      <c r="CG187" s="300"/>
      <c r="CH187" s="300"/>
      <c r="CI187" s="300"/>
      <c r="CJ187" s="300"/>
      <c r="CK187" s="300"/>
      <c r="CL187" s="300"/>
    </row>
    <row r="188" spans="1:90" s="283" customFormat="1" ht="14.25" x14ac:dyDescent="0.2">
      <c r="A188" s="284" t="s">
        <v>107</v>
      </c>
      <c r="B188" s="285">
        <v>35</v>
      </c>
      <c r="C188" s="286">
        <v>28</v>
      </c>
      <c r="D188" s="287">
        <f t="shared" si="6"/>
        <v>7</v>
      </c>
      <c r="E188" s="287">
        <f t="shared" si="7"/>
        <v>14</v>
      </c>
      <c r="F188" s="287">
        <f t="shared" si="8"/>
        <v>14</v>
      </c>
      <c r="G188" s="288">
        <v>100</v>
      </c>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c r="AN188" s="300"/>
      <c r="AO188" s="300"/>
      <c r="AP188" s="300"/>
      <c r="AQ188" s="300"/>
      <c r="AR188" s="300"/>
      <c r="AS188" s="300"/>
      <c r="AT188" s="300"/>
      <c r="AU188" s="300"/>
      <c r="AV188" s="300"/>
      <c r="AW188" s="300"/>
      <c r="AX188" s="300"/>
      <c r="AY188" s="300"/>
      <c r="AZ188" s="300"/>
      <c r="BA188" s="300"/>
      <c r="BB188" s="300"/>
      <c r="BC188" s="300"/>
      <c r="BD188" s="300"/>
      <c r="BE188" s="300"/>
      <c r="BF188" s="300"/>
      <c r="BG188" s="300"/>
      <c r="BH188" s="300"/>
      <c r="BI188" s="300"/>
      <c r="BJ188" s="300"/>
      <c r="BK188" s="300"/>
      <c r="BL188" s="300"/>
      <c r="BM188" s="300"/>
      <c r="BN188" s="300"/>
      <c r="BO188" s="300"/>
      <c r="BP188" s="300"/>
      <c r="BQ188" s="300"/>
      <c r="BR188" s="300"/>
      <c r="BS188" s="300"/>
      <c r="BT188" s="300"/>
      <c r="BU188" s="300"/>
      <c r="BV188" s="300"/>
      <c r="BW188" s="300"/>
      <c r="BX188" s="300"/>
      <c r="BY188" s="300"/>
      <c r="BZ188" s="300"/>
      <c r="CA188" s="300"/>
      <c r="CB188" s="300"/>
      <c r="CC188" s="300"/>
      <c r="CD188" s="300"/>
      <c r="CE188" s="300"/>
      <c r="CF188" s="300"/>
      <c r="CG188" s="300"/>
      <c r="CH188" s="300"/>
      <c r="CI188" s="300"/>
      <c r="CJ188" s="300"/>
      <c r="CK188" s="300"/>
      <c r="CL188" s="300"/>
    </row>
    <row r="189" spans="1:90" s="283" customFormat="1" ht="14.25" x14ac:dyDescent="0.2">
      <c r="A189" s="284" t="s">
        <v>103</v>
      </c>
      <c r="B189" s="285">
        <v>18</v>
      </c>
      <c r="C189" s="286">
        <v>14.4</v>
      </c>
      <c r="D189" s="287">
        <f t="shared" si="6"/>
        <v>3.6</v>
      </c>
      <c r="E189" s="287">
        <f t="shared" si="7"/>
        <v>7.2</v>
      </c>
      <c r="F189" s="287">
        <f t="shared" si="8"/>
        <v>7.2</v>
      </c>
      <c r="G189" s="288">
        <v>94</v>
      </c>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c r="BO189" s="300"/>
      <c r="BP189" s="300"/>
      <c r="BQ189" s="300"/>
      <c r="BR189" s="300"/>
      <c r="BS189" s="300"/>
      <c r="BT189" s="300"/>
      <c r="BU189" s="300"/>
      <c r="BV189" s="300"/>
      <c r="BW189" s="300"/>
      <c r="BX189" s="300"/>
      <c r="BY189" s="300"/>
      <c r="BZ189" s="300"/>
      <c r="CA189" s="300"/>
      <c r="CB189" s="300"/>
      <c r="CC189" s="300"/>
      <c r="CD189" s="300"/>
      <c r="CE189" s="300"/>
      <c r="CF189" s="300"/>
      <c r="CG189" s="300"/>
      <c r="CH189" s="300"/>
      <c r="CI189" s="300"/>
      <c r="CJ189" s="300"/>
      <c r="CK189" s="300"/>
      <c r="CL189" s="300"/>
    </row>
    <row r="190" spans="1:90" s="283" customFormat="1" ht="14.25" x14ac:dyDescent="0.2">
      <c r="A190" s="284" t="s">
        <v>102</v>
      </c>
      <c r="B190" s="285">
        <v>22</v>
      </c>
      <c r="C190" s="286">
        <v>17.600000000000001</v>
      </c>
      <c r="D190" s="287">
        <f t="shared" si="6"/>
        <v>4.4000000000000004</v>
      </c>
      <c r="E190" s="287">
        <f t="shared" si="7"/>
        <v>8.8000000000000007</v>
      </c>
      <c r="F190" s="287">
        <f t="shared" si="8"/>
        <v>8.8000000000000007</v>
      </c>
      <c r="G190" s="288">
        <v>112</v>
      </c>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0"/>
      <c r="BI190" s="300"/>
      <c r="BJ190" s="300"/>
      <c r="BK190" s="300"/>
      <c r="BL190" s="300"/>
      <c r="BM190" s="300"/>
      <c r="BN190" s="300"/>
      <c r="BO190" s="300"/>
      <c r="BP190" s="300"/>
      <c r="BQ190" s="300"/>
      <c r="BR190" s="300"/>
      <c r="BS190" s="300"/>
      <c r="BT190" s="300"/>
      <c r="BU190" s="300"/>
      <c r="BV190" s="300"/>
      <c r="BW190" s="300"/>
      <c r="BX190" s="300"/>
      <c r="BY190" s="300"/>
      <c r="BZ190" s="300"/>
      <c r="CA190" s="300"/>
      <c r="CB190" s="300"/>
      <c r="CC190" s="300"/>
      <c r="CD190" s="300"/>
      <c r="CE190" s="300"/>
      <c r="CF190" s="300"/>
      <c r="CG190" s="300"/>
      <c r="CH190" s="300"/>
      <c r="CI190" s="300"/>
      <c r="CJ190" s="300"/>
      <c r="CK190" s="300"/>
      <c r="CL190" s="300"/>
    </row>
    <row r="191" spans="1:90" s="283" customFormat="1" ht="14.25" x14ac:dyDescent="0.2">
      <c r="A191" s="284" t="s">
        <v>369</v>
      </c>
      <c r="B191" s="285">
        <v>24</v>
      </c>
      <c r="C191" s="286">
        <v>19.2</v>
      </c>
      <c r="D191" s="287">
        <f t="shared" si="6"/>
        <v>4.8000000000000007</v>
      </c>
      <c r="E191" s="287">
        <f t="shared" si="7"/>
        <v>9.6000000000000014</v>
      </c>
      <c r="F191" s="287">
        <f t="shared" si="8"/>
        <v>9.6000000000000014</v>
      </c>
      <c r="G191" s="288">
        <v>124</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0"/>
      <c r="BI191" s="300"/>
      <c r="BJ191" s="300"/>
      <c r="BK191" s="300"/>
      <c r="BL191" s="300"/>
      <c r="BM191" s="300"/>
      <c r="BN191" s="300"/>
      <c r="BO191" s="300"/>
      <c r="BP191" s="300"/>
      <c r="BQ191" s="300"/>
      <c r="BR191" s="300"/>
      <c r="BS191" s="300"/>
      <c r="BT191" s="300"/>
      <c r="BU191" s="300"/>
      <c r="BV191" s="300"/>
      <c r="BW191" s="300"/>
      <c r="BX191" s="300"/>
      <c r="BY191" s="300"/>
      <c r="BZ191" s="300"/>
      <c r="CA191" s="300"/>
      <c r="CB191" s="300"/>
      <c r="CC191" s="300"/>
      <c r="CD191" s="300"/>
      <c r="CE191" s="300"/>
      <c r="CF191" s="300"/>
      <c r="CG191" s="300"/>
      <c r="CH191" s="300"/>
      <c r="CI191" s="300"/>
      <c r="CJ191" s="300"/>
      <c r="CK191" s="300"/>
      <c r="CL191" s="300"/>
    </row>
    <row r="192" spans="1:90" s="283" customFormat="1" ht="14.25" x14ac:dyDescent="0.2">
      <c r="A192" s="284" t="s">
        <v>313</v>
      </c>
      <c r="B192" s="285">
        <v>28</v>
      </c>
      <c r="C192" s="286">
        <v>22.4</v>
      </c>
      <c r="D192" s="287">
        <f t="shared" ref="D192:D232" si="9">B192*0.2</f>
        <v>5.6000000000000005</v>
      </c>
      <c r="E192" s="287">
        <f t="shared" ref="E192:E232" si="10">B192*0.4</f>
        <v>11.200000000000001</v>
      </c>
      <c r="F192" s="287">
        <f t="shared" ref="F192:F232" si="11">B192*0.4</f>
        <v>11.200000000000001</v>
      </c>
      <c r="G192" s="288">
        <v>150</v>
      </c>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0"/>
      <c r="BP192" s="300"/>
      <c r="BQ192" s="300"/>
      <c r="BR192" s="300"/>
      <c r="BS192" s="300"/>
      <c r="BT192" s="300"/>
      <c r="BU192" s="300"/>
      <c r="BV192" s="300"/>
      <c r="BW192" s="300"/>
      <c r="BX192" s="300"/>
      <c r="BY192" s="300"/>
      <c r="BZ192" s="300"/>
      <c r="CA192" s="300"/>
      <c r="CB192" s="300"/>
      <c r="CC192" s="300"/>
      <c r="CD192" s="300"/>
      <c r="CE192" s="300"/>
      <c r="CF192" s="300"/>
      <c r="CG192" s="300"/>
      <c r="CH192" s="300"/>
      <c r="CI192" s="300"/>
      <c r="CJ192" s="300"/>
      <c r="CK192" s="300"/>
      <c r="CL192" s="300"/>
    </row>
    <row r="193" spans="1:90" s="283" customFormat="1" ht="14.25" x14ac:dyDescent="0.2">
      <c r="A193" s="284" t="s">
        <v>101</v>
      </c>
      <c r="B193" s="285">
        <v>29</v>
      </c>
      <c r="C193" s="286">
        <v>23.2</v>
      </c>
      <c r="D193" s="287">
        <f t="shared" si="9"/>
        <v>5.8000000000000007</v>
      </c>
      <c r="E193" s="287">
        <f t="shared" si="10"/>
        <v>11.600000000000001</v>
      </c>
      <c r="F193" s="287">
        <f t="shared" si="11"/>
        <v>11.600000000000001</v>
      </c>
      <c r="G193" s="288">
        <v>115</v>
      </c>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300"/>
      <c r="AV193" s="300"/>
      <c r="AW193" s="300"/>
      <c r="AX193" s="300"/>
      <c r="AY193" s="300"/>
      <c r="AZ193" s="300"/>
      <c r="BA193" s="300"/>
      <c r="BB193" s="300"/>
      <c r="BC193" s="300"/>
      <c r="BD193" s="300"/>
      <c r="BE193" s="300"/>
      <c r="BF193" s="300"/>
      <c r="BG193" s="300"/>
      <c r="BH193" s="300"/>
      <c r="BI193" s="300"/>
      <c r="BJ193" s="300"/>
      <c r="BK193" s="300"/>
      <c r="BL193" s="300"/>
      <c r="BM193" s="300"/>
      <c r="BN193" s="300"/>
      <c r="BO193" s="300"/>
      <c r="BP193" s="300"/>
      <c r="BQ193" s="300"/>
      <c r="BR193" s="300"/>
      <c r="BS193" s="300"/>
      <c r="BT193" s="300"/>
      <c r="BU193" s="300"/>
      <c r="BV193" s="300"/>
      <c r="BW193" s="300"/>
      <c r="BX193" s="300"/>
      <c r="BY193" s="300"/>
      <c r="BZ193" s="300"/>
      <c r="CA193" s="300"/>
      <c r="CB193" s="300"/>
      <c r="CC193" s="300"/>
      <c r="CD193" s="300"/>
      <c r="CE193" s="300"/>
      <c r="CF193" s="300"/>
      <c r="CG193" s="300"/>
      <c r="CH193" s="300"/>
      <c r="CI193" s="300"/>
      <c r="CJ193" s="300"/>
      <c r="CK193" s="300"/>
      <c r="CL193" s="300"/>
    </row>
    <row r="194" spans="1:90" s="283" customFormat="1" ht="14.25" x14ac:dyDescent="0.2">
      <c r="A194" s="284" t="s">
        <v>99</v>
      </c>
      <c r="B194" s="285">
        <v>31</v>
      </c>
      <c r="C194" s="286">
        <v>24.8</v>
      </c>
      <c r="D194" s="287">
        <f t="shared" si="9"/>
        <v>6.2</v>
      </c>
      <c r="E194" s="287">
        <f t="shared" si="10"/>
        <v>12.4</v>
      </c>
      <c r="F194" s="287">
        <f t="shared" si="11"/>
        <v>12.4</v>
      </c>
      <c r="G194" s="288">
        <v>140</v>
      </c>
      <c r="H194" s="300"/>
      <c r="I194" s="300"/>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c r="AZ194" s="300"/>
      <c r="BA194" s="300"/>
      <c r="BB194" s="300"/>
      <c r="BC194" s="300"/>
      <c r="BD194" s="300"/>
      <c r="BE194" s="300"/>
      <c r="BF194" s="300"/>
      <c r="BG194" s="300"/>
      <c r="BH194" s="300"/>
      <c r="BI194" s="300"/>
      <c r="BJ194" s="300"/>
      <c r="BK194" s="300"/>
      <c r="BL194" s="300"/>
      <c r="BM194" s="300"/>
      <c r="BN194" s="300"/>
      <c r="BO194" s="300"/>
      <c r="BP194" s="300"/>
      <c r="BQ194" s="300"/>
      <c r="BR194" s="300"/>
      <c r="BS194" s="300"/>
      <c r="BT194" s="300"/>
      <c r="BU194" s="300"/>
      <c r="BV194" s="300"/>
      <c r="BW194" s="300"/>
      <c r="BX194" s="300"/>
      <c r="BY194" s="300"/>
      <c r="BZ194" s="300"/>
      <c r="CA194" s="300"/>
      <c r="CB194" s="300"/>
      <c r="CC194" s="300"/>
      <c r="CD194" s="300"/>
      <c r="CE194" s="300"/>
      <c r="CF194" s="300"/>
      <c r="CG194" s="300"/>
      <c r="CH194" s="300"/>
      <c r="CI194" s="300"/>
      <c r="CJ194" s="300"/>
      <c r="CK194" s="300"/>
      <c r="CL194" s="300"/>
    </row>
    <row r="195" spans="1:90" s="283" customFormat="1" ht="14.25" x14ac:dyDescent="0.2">
      <c r="A195" s="284" t="s">
        <v>98</v>
      </c>
      <c r="B195" s="285">
        <v>22</v>
      </c>
      <c r="C195" s="286">
        <v>17.600000000000001</v>
      </c>
      <c r="D195" s="287">
        <f t="shared" si="9"/>
        <v>4.4000000000000004</v>
      </c>
      <c r="E195" s="287">
        <f t="shared" si="10"/>
        <v>8.8000000000000007</v>
      </c>
      <c r="F195" s="287">
        <f t="shared" si="11"/>
        <v>8.8000000000000007</v>
      </c>
      <c r="G195" s="288">
        <v>118</v>
      </c>
      <c r="H195" s="300"/>
      <c r="I195" s="300"/>
      <c r="J195" s="300"/>
      <c r="K195" s="300"/>
      <c r="L195" s="300"/>
      <c r="M195" s="300"/>
      <c r="N195" s="300"/>
      <c r="O195" s="300"/>
      <c r="P195" s="300"/>
      <c r="Q195" s="300"/>
      <c r="R195" s="300"/>
      <c r="S195" s="300"/>
      <c r="T195" s="300"/>
      <c r="U195" s="300"/>
      <c r="V195" s="300"/>
      <c r="W195" s="300"/>
      <c r="X195" s="300"/>
      <c r="Y195" s="300"/>
      <c r="Z195" s="300"/>
      <c r="AA195" s="300"/>
      <c r="AB195" s="300"/>
      <c r="AC195" s="300"/>
      <c r="AD195" s="300"/>
      <c r="AE195" s="300"/>
      <c r="AF195" s="300"/>
      <c r="AG195" s="300"/>
      <c r="AH195" s="300"/>
      <c r="AI195" s="300"/>
      <c r="AJ195" s="300"/>
      <c r="AK195" s="300"/>
      <c r="AL195" s="300"/>
      <c r="AM195" s="300"/>
      <c r="AN195" s="300"/>
      <c r="AO195" s="300"/>
      <c r="AP195" s="300"/>
      <c r="AQ195" s="300"/>
      <c r="AR195" s="300"/>
      <c r="AS195" s="300"/>
      <c r="AT195" s="300"/>
      <c r="AU195" s="300"/>
      <c r="AV195" s="300"/>
      <c r="AW195" s="300"/>
      <c r="AX195" s="300"/>
      <c r="AY195" s="300"/>
      <c r="AZ195" s="300"/>
      <c r="BA195" s="300"/>
      <c r="BB195" s="300"/>
      <c r="BC195" s="300"/>
      <c r="BD195" s="300"/>
      <c r="BE195" s="300"/>
      <c r="BF195" s="300"/>
      <c r="BG195" s="300"/>
      <c r="BH195" s="300"/>
      <c r="BI195" s="300"/>
      <c r="BJ195" s="300"/>
      <c r="BK195" s="300"/>
      <c r="BL195" s="300"/>
      <c r="BM195" s="300"/>
      <c r="BN195" s="300"/>
      <c r="BO195" s="300"/>
      <c r="BP195" s="300"/>
      <c r="BQ195" s="300"/>
      <c r="BR195" s="300"/>
      <c r="BS195" s="300"/>
      <c r="BT195" s="300"/>
      <c r="BU195" s="300"/>
      <c r="BV195" s="300"/>
      <c r="BW195" s="300"/>
      <c r="BX195" s="300"/>
      <c r="BY195" s="300"/>
      <c r="BZ195" s="300"/>
      <c r="CA195" s="300"/>
      <c r="CB195" s="300"/>
      <c r="CC195" s="300"/>
      <c r="CD195" s="300"/>
      <c r="CE195" s="300"/>
      <c r="CF195" s="300"/>
      <c r="CG195" s="300"/>
      <c r="CH195" s="300"/>
      <c r="CI195" s="300"/>
      <c r="CJ195" s="300"/>
      <c r="CK195" s="300"/>
      <c r="CL195" s="300"/>
    </row>
    <row r="196" spans="1:90" s="283" customFormat="1" ht="14.25" x14ac:dyDescent="0.2">
      <c r="A196" s="284" t="s">
        <v>97</v>
      </c>
      <c r="B196" s="285">
        <v>42</v>
      </c>
      <c r="C196" s="286">
        <v>33.6</v>
      </c>
      <c r="D196" s="287">
        <f t="shared" si="9"/>
        <v>8.4</v>
      </c>
      <c r="E196" s="287">
        <f t="shared" si="10"/>
        <v>16.8</v>
      </c>
      <c r="F196" s="287">
        <f t="shared" si="11"/>
        <v>16.8</v>
      </c>
      <c r="G196" s="288">
        <v>126</v>
      </c>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c r="AM196" s="300"/>
      <c r="AN196" s="300"/>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L196" s="300"/>
      <c r="BM196" s="300"/>
      <c r="BN196" s="300"/>
      <c r="BO196" s="300"/>
      <c r="BP196" s="300"/>
      <c r="BQ196" s="300"/>
      <c r="BR196" s="300"/>
      <c r="BS196" s="300"/>
      <c r="BT196" s="300"/>
      <c r="BU196" s="300"/>
      <c r="BV196" s="300"/>
      <c r="BW196" s="300"/>
      <c r="BX196" s="300"/>
      <c r="BY196" s="300"/>
      <c r="BZ196" s="300"/>
      <c r="CA196" s="300"/>
      <c r="CB196" s="300"/>
      <c r="CC196" s="300"/>
      <c r="CD196" s="300"/>
      <c r="CE196" s="300"/>
      <c r="CF196" s="300"/>
      <c r="CG196" s="300"/>
      <c r="CH196" s="300"/>
      <c r="CI196" s="300"/>
      <c r="CJ196" s="300"/>
      <c r="CK196" s="300"/>
      <c r="CL196" s="300"/>
    </row>
    <row r="197" spans="1:90" s="283" customFormat="1" ht="14.25" x14ac:dyDescent="0.2">
      <c r="A197" s="284" t="s">
        <v>96</v>
      </c>
      <c r="B197" s="285">
        <v>39</v>
      </c>
      <c r="C197" s="286">
        <v>31.2</v>
      </c>
      <c r="D197" s="287">
        <f t="shared" si="9"/>
        <v>7.8000000000000007</v>
      </c>
      <c r="E197" s="287">
        <f t="shared" si="10"/>
        <v>15.600000000000001</v>
      </c>
      <c r="F197" s="287">
        <f t="shared" si="11"/>
        <v>15.600000000000001</v>
      </c>
      <c r="G197" s="288">
        <v>201</v>
      </c>
      <c r="H197" s="300"/>
      <c r="I197" s="300"/>
      <c r="J197" s="300"/>
      <c r="K197" s="300"/>
      <c r="L197" s="300"/>
      <c r="M197" s="300"/>
      <c r="N197" s="300"/>
      <c r="O197" s="300"/>
      <c r="P197" s="300"/>
      <c r="Q197" s="300"/>
      <c r="R197" s="300"/>
      <c r="S197" s="300"/>
      <c r="T197" s="300"/>
      <c r="U197" s="300"/>
      <c r="V197" s="300"/>
      <c r="W197" s="300"/>
      <c r="X197" s="300"/>
      <c r="Y197" s="300"/>
      <c r="Z197" s="300"/>
      <c r="AA197" s="300"/>
      <c r="AB197" s="300"/>
      <c r="AC197" s="300"/>
      <c r="AD197" s="300"/>
      <c r="AE197" s="300"/>
      <c r="AF197" s="300"/>
      <c r="AG197" s="300"/>
      <c r="AH197" s="300"/>
      <c r="AI197" s="300"/>
      <c r="AJ197" s="300"/>
      <c r="AK197" s="300"/>
      <c r="AL197" s="300"/>
      <c r="AM197" s="300"/>
      <c r="AN197" s="300"/>
      <c r="AO197" s="300"/>
      <c r="AP197" s="300"/>
      <c r="AQ197" s="300"/>
      <c r="AR197" s="300"/>
      <c r="AS197" s="300"/>
      <c r="AT197" s="300"/>
      <c r="AU197" s="300"/>
      <c r="AV197" s="300"/>
      <c r="AW197" s="300"/>
      <c r="AX197" s="300"/>
      <c r="AY197" s="300"/>
      <c r="AZ197" s="300"/>
      <c r="BA197" s="300"/>
      <c r="BB197" s="300"/>
      <c r="BC197" s="300"/>
      <c r="BD197" s="300"/>
      <c r="BE197" s="300"/>
      <c r="BF197" s="300"/>
      <c r="BG197" s="300"/>
      <c r="BH197" s="300"/>
      <c r="BI197" s="300"/>
      <c r="BJ197" s="300"/>
      <c r="BK197" s="300"/>
      <c r="BL197" s="300"/>
      <c r="BM197" s="300"/>
      <c r="BN197" s="300"/>
      <c r="BO197" s="300"/>
      <c r="BP197" s="300"/>
      <c r="BQ197" s="300"/>
      <c r="BR197" s="300"/>
      <c r="BS197" s="300"/>
      <c r="BT197" s="300"/>
      <c r="BU197" s="300"/>
      <c r="BV197" s="300"/>
      <c r="BW197" s="300"/>
      <c r="BX197" s="300"/>
      <c r="BY197" s="300"/>
      <c r="BZ197" s="300"/>
      <c r="CA197" s="300"/>
      <c r="CB197" s="300"/>
      <c r="CC197" s="300"/>
      <c r="CD197" s="300"/>
      <c r="CE197" s="300"/>
      <c r="CF197" s="300"/>
      <c r="CG197" s="300"/>
      <c r="CH197" s="300"/>
      <c r="CI197" s="300"/>
      <c r="CJ197" s="300"/>
      <c r="CK197" s="300"/>
      <c r="CL197" s="300"/>
    </row>
    <row r="198" spans="1:90" s="283" customFormat="1" ht="14.25" x14ac:dyDescent="0.2">
      <c r="A198" s="284" t="s">
        <v>95</v>
      </c>
      <c r="B198" s="285">
        <v>31</v>
      </c>
      <c r="C198" s="286">
        <v>24.8</v>
      </c>
      <c r="D198" s="287">
        <f t="shared" si="9"/>
        <v>6.2</v>
      </c>
      <c r="E198" s="287">
        <f t="shared" si="10"/>
        <v>12.4</v>
      </c>
      <c r="F198" s="287">
        <f t="shared" si="11"/>
        <v>12.4</v>
      </c>
      <c r="G198" s="288">
        <v>110</v>
      </c>
      <c r="H198" s="300"/>
      <c r="I198" s="300"/>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L198" s="300"/>
      <c r="BM198" s="300"/>
      <c r="BN198" s="300"/>
      <c r="BO198" s="300"/>
      <c r="BP198" s="300"/>
      <c r="BQ198" s="300"/>
      <c r="BR198" s="300"/>
      <c r="BS198" s="300"/>
      <c r="BT198" s="300"/>
      <c r="BU198" s="300"/>
      <c r="BV198" s="300"/>
      <c r="BW198" s="300"/>
      <c r="BX198" s="300"/>
      <c r="BY198" s="300"/>
      <c r="BZ198" s="300"/>
      <c r="CA198" s="300"/>
      <c r="CB198" s="300"/>
      <c r="CC198" s="300"/>
      <c r="CD198" s="300"/>
      <c r="CE198" s="300"/>
      <c r="CF198" s="300"/>
      <c r="CG198" s="300"/>
      <c r="CH198" s="300"/>
      <c r="CI198" s="300"/>
      <c r="CJ198" s="300"/>
      <c r="CK198" s="300"/>
      <c r="CL198" s="300"/>
    </row>
    <row r="199" spans="1:90" s="283" customFormat="1" ht="14.25" x14ac:dyDescent="0.2">
      <c r="A199" s="284" t="s">
        <v>94</v>
      </c>
      <c r="B199" s="285">
        <v>29</v>
      </c>
      <c r="C199" s="286">
        <v>23.2</v>
      </c>
      <c r="D199" s="287">
        <f t="shared" si="9"/>
        <v>5.8000000000000007</v>
      </c>
      <c r="E199" s="287">
        <f t="shared" si="10"/>
        <v>11.600000000000001</v>
      </c>
      <c r="F199" s="287">
        <f t="shared" si="11"/>
        <v>11.600000000000001</v>
      </c>
      <c r="G199" s="288">
        <v>108</v>
      </c>
      <c r="H199" s="300"/>
      <c r="I199" s="300"/>
      <c r="J199" s="300"/>
      <c r="K199" s="300"/>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c r="AH199" s="300"/>
      <c r="AI199" s="300"/>
      <c r="AJ199" s="300"/>
      <c r="AK199" s="300"/>
      <c r="AL199" s="300"/>
      <c r="AM199" s="300"/>
      <c r="AN199" s="300"/>
      <c r="AO199" s="300"/>
      <c r="AP199" s="300"/>
      <c r="AQ199" s="300"/>
      <c r="AR199" s="300"/>
      <c r="AS199" s="300"/>
      <c r="AT199" s="300"/>
      <c r="AU199" s="300"/>
      <c r="AV199" s="300"/>
      <c r="AW199" s="300"/>
      <c r="AX199" s="300"/>
      <c r="AY199" s="300"/>
      <c r="AZ199" s="300"/>
      <c r="BA199" s="300"/>
      <c r="BB199" s="300"/>
      <c r="BC199" s="300"/>
      <c r="BD199" s="300"/>
      <c r="BE199" s="300"/>
      <c r="BF199" s="300"/>
      <c r="BG199" s="300"/>
      <c r="BH199" s="300"/>
      <c r="BI199" s="300"/>
      <c r="BJ199" s="300"/>
      <c r="BK199" s="300"/>
      <c r="BL199" s="300"/>
      <c r="BM199" s="300"/>
      <c r="BN199" s="300"/>
      <c r="BO199" s="300"/>
      <c r="BP199" s="300"/>
      <c r="BQ199" s="300"/>
      <c r="BR199" s="300"/>
      <c r="BS199" s="300"/>
      <c r="BT199" s="300"/>
      <c r="BU199" s="300"/>
      <c r="BV199" s="300"/>
      <c r="BW199" s="300"/>
      <c r="BX199" s="300"/>
      <c r="BY199" s="300"/>
      <c r="BZ199" s="300"/>
      <c r="CA199" s="300"/>
      <c r="CB199" s="300"/>
      <c r="CC199" s="300"/>
      <c r="CD199" s="300"/>
      <c r="CE199" s="300"/>
      <c r="CF199" s="300"/>
      <c r="CG199" s="300"/>
      <c r="CH199" s="300"/>
      <c r="CI199" s="300"/>
      <c r="CJ199" s="300"/>
      <c r="CK199" s="300"/>
      <c r="CL199" s="300"/>
    </row>
    <row r="200" spans="1:90" s="283" customFormat="1" ht="14.25" x14ac:dyDescent="0.2">
      <c r="A200" s="284" t="s">
        <v>93</v>
      </c>
      <c r="B200" s="285">
        <v>32</v>
      </c>
      <c r="C200" s="286">
        <v>25.6</v>
      </c>
      <c r="D200" s="287">
        <f t="shared" si="9"/>
        <v>6.4</v>
      </c>
      <c r="E200" s="287">
        <f t="shared" si="10"/>
        <v>12.8</v>
      </c>
      <c r="F200" s="287">
        <f t="shared" si="11"/>
        <v>12.8</v>
      </c>
      <c r="G200" s="288">
        <v>94</v>
      </c>
      <c r="H200" s="300"/>
      <c r="I200" s="300"/>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00"/>
      <c r="BN200" s="300"/>
      <c r="BO200" s="300"/>
      <c r="BP200" s="300"/>
      <c r="BQ200" s="300"/>
      <c r="BR200" s="300"/>
      <c r="BS200" s="300"/>
      <c r="BT200" s="300"/>
      <c r="BU200" s="300"/>
      <c r="BV200" s="300"/>
      <c r="BW200" s="300"/>
      <c r="BX200" s="300"/>
      <c r="BY200" s="300"/>
      <c r="BZ200" s="300"/>
      <c r="CA200" s="300"/>
      <c r="CB200" s="300"/>
      <c r="CC200" s="300"/>
      <c r="CD200" s="300"/>
      <c r="CE200" s="300"/>
      <c r="CF200" s="300"/>
      <c r="CG200" s="300"/>
      <c r="CH200" s="300"/>
      <c r="CI200" s="300"/>
      <c r="CJ200" s="300"/>
      <c r="CK200" s="300"/>
      <c r="CL200" s="300"/>
    </row>
    <row r="201" spans="1:90" s="283" customFormat="1" ht="14.25" x14ac:dyDescent="0.2">
      <c r="A201" s="284" t="s">
        <v>92</v>
      </c>
      <c r="B201" s="285">
        <v>37</v>
      </c>
      <c r="C201" s="286">
        <v>29.6</v>
      </c>
      <c r="D201" s="287">
        <f t="shared" si="9"/>
        <v>7.4</v>
      </c>
      <c r="E201" s="287">
        <f t="shared" si="10"/>
        <v>14.8</v>
      </c>
      <c r="F201" s="287">
        <f t="shared" si="11"/>
        <v>14.8</v>
      </c>
      <c r="G201" s="288">
        <v>177</v>
      </c>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L201" s="300"/>
      <c r="BM201" s="300"/>
      <c r="BN201" s="300"/>
      <c r="BO201" s="300"/>
      <c r="BP201" s="300"/>
      <c r="BQ201" s="300"/>
      <c r="BR201" s="300"/>
      <c r="BS201" s="300"/>
      <c r="BT201" s="300"/>
      <c r="BU201" s="300"/>
      <c r="BV201" s="300"/>
      <c r="BW201" s="300"/>
      <c r="BX201" s="300"/>
      <c r="BY201" s="300"/>
      <c r="BZ201" s="300"/>
      <c r="CA201" s="300"/>
      <c r="CB201" s="300"/>
      <c r="CC201" s="300"/>
      <c r="CD201" s="300"/>
      <c r="CE201" s="300"/>
      <c r="CF201" s="300"/>
      <c r="CG201" s="300"/>
      <c r="CH201" s="300"/>
      <c r="CI201" s="300"/>
      <c r="CJ201" s="300"/>
      <c r="CK201" s="300"/>
      <c r="CL201" s="300"/>
    </row>
    <row r="202" spans="1:90" s="283" customFormat="1" ht="14.25" x14ac:dyDescent="0.2">
      <c r="A202" s="284" t="s">
        <v>91</v>
      </c>
      <c r="B202" s="285">
        <v>53</v>
      </c>
      <c r="C202" s="286">
        <v>42.4</v>
      </c>
      <c r="D202" s="287">
        <f t="shared" si="9"/>
        <v>10.600000000000001</v>
      </c>
      <c r="E202" s="287">
        <f t="shared" si="10"/>
        <v>21.200000000000003</v>
      </c>
      <c r="F202" s="287">
        <f t="shared" si="11"/>
        <v>21.200000000000003</v>
      </c>
      <c r="G202" s="288">
        <v>163</v>
      </c>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L202" s="300"/>
      <c r="BM202" s="300"/>
      <c r="BN202" s="300"/>
      <c r="BO202" s="300"/>
      <c r="BP202" s="300"/>
      <c r="BQ202" s="300"/>
      <c r="BR202" s="300"/>
      <c r="BS202" s="300"/>
      <c r="BT202" s="300"/>
      <c r="BU202" s="300"/>
      <c r="BV202" s="300"/>
      <c r="BW202" s="300"/>
      <c r="BX202" s="300"/>
      <c r="BY202" s="300"/>
      <c r="BZ202" s="300"/>
      <c r="CA202" s="300"/>
      <c r="CB202" s="300"/>
      <c r="CC202" s="300"/>
      <c r="CD202" s="300"/>
      <c r="CE202" s="300"/>
      <c r="CF202" s="300"/>
      <c r="CG202" s="300"/>
      <c r="CH202" s="300"/>
      <c r="CI202" s="300"/>
      <c r="CJ202" s="300"/>
      <c r="CK202" s="300"/>
      <c r="CL202" s="300"/>
    </row>
    <row r="203" spans="1:90" s="283" customFormat="1" ht="14.25" x14ac:dyDescent="0.2">
      <c r="A203" s="315" t="s">
        <v>90</v>
      </c>
      <c r="B203" s="285">
        <v>29</v>
      </c>
      <c r="C203" s="286">
        <v>23.2</v>
      </c>
      <c r="D203" s="287">
        <f t="shared" si="9"/>
        <v>5.8000000000000007</v>
      </c>
      <c r="E203" s="287">
        <f t="shared" si="10"/>
        <v>11.600000000000001</v>
      </c>
      <c r="F203" s="287">
        <f t="shared" si="11"/>
        <v>11.600000000000001</v>
      </c>
      <c r="G203" s="288">
        <v>94</v>
      </c>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0"/>
      <c r="BL203" s="300"/>
      <c r="BM203" s="300"/>
      <c r="BN203" s="300"/>
      <c r="BO203" s="300"/>
      <c r="BP203" s="300"/>
      <c r="BQ203" s="300"/>
      <c r="BR203" s="300"/>
      <c r="BS203" s="300"/>
      <c r="BT203" s="300"/>
      <c r="BU203" s="300"/>
      <c r="BV203" s="300"/>
      <c r="BW203" s="300"/>
      <c r="BX203" s="300"/>
      <c r="BY203" s="300"/>
      <c r="BZ203" s="300"/>
      <c r="CA203" s="300"/>
      <c r="CB203" s="300"/>
      <c r="CC203" s="300"/>
      <c r="CD203" s="300"/>
      <c r="CE203" s="300"/>
      <c r="CF203" s="300"/>
      <c r="CG203" s="300"/>
      <c r="CH203" s="300"/>
      <c r="CI203" s="300"/>
      <c r="CJ203" s="300"/>
      <c r="CK203" s="300"/>
      <c r="CL203" s="300"/>
    </row>
    <row r="204" spans="1:90" s="283" customFormat="1" ht="14.25" x14ac:dyDescent="0.2">
      <c r="A204" s="284" t="s">
        <v>88</v>
      </c>
      <c r="B204" s="285">
        <v>33</v>
      </c>
      <c r="C204" s="286">
        <v>26.4</v>
      </c>
      <c r="D204" s="287">
        <f t="shared" si="9"/>
        <v>6.6000000000000005</v>
      </c>
      <c r="E204" s="287">
        <f t="shared" si="10"/>
        <v>13.200000000000001</v>
      </c>
      <c r="F204" s="287">
        <f t="shared" si="11"/>
        <v>13.200000000000001</v>
      </c>
      <c r="G204" s="288">
        <v>78</v>
      </c>
      <c r="H204" s="300"/>
      <c r="I204" s="300"/>
      <c r="J204" s="300"/>
      <c r="K204" s="300"/>
      <c r="L204" s="300"/>
      <c r="M204" s="300"/>
      <c r="N204" s="300"/>
      <c r="O204" s="300"/>
      <c r="P204" s="300"/>
      <c r="Q204" s="300"/>
      <c r="R204" s="300"/>
      <c r="S204" s="300"/>
      <c r="T204" s="300"/>
      <c r="U204" s="300"/>
      <c r="V204" s="300"/>
      <c r="W204" s="300"/>
      <c r="X204" s="300"/>
      <c r="Y204" s="300"/>
      <c r="Z204" s="300"/>
      <c r="AA204" s="300"/>
      <c r="AB204" s="300"/>
      <c r="AC204" s="300"/>
      <c r="AD204" s="300"/>
      <c r="AE204" s="300"/>
      <c r="AF204" s="300"/>
      <c r="AG204" s="300"/>
      <c r="AH204" s="300"/>
      <c r="AI204" s="300"/>
      <c r="AJ204" s="300"/>
      <c r="AK204" s="300"/>
      <c r="AL204" s="300"/>
      <c r="AM204" s="300"/>
      <c r="AN204" s="300"/>
      <c r="AO204" s="300"/>
      <c r="AP204" s="300"/>
      <c r="AQ204" s="300"/>
      <c r="AR204" s="300"/>
      <c r="AS204" s="300"/>
      <c r="AT204" s="300"/>
      <c r="AU204" s="300"/>
      <c r="AV204" s="300"/>
      <c r="AW204" s="300"/>
      <c r="AX204" s="300"/>
      <c r="AY204" s="300"/>
      <c r="AZ204" s="300"/>
      <c r="BA204" s="300"/>
      <c r="BB204" s="300"/>
      <c r="BC204" s="300"/>
      <c r="BD204" s="300"/>
      <c r="BE204" s="300"/>
      <c r="BF204" s="300"/>
      <c r="BG204" s="300"/>
      <c r="BH204" s="300"/>
      <c r="BI204" s="300"/>
      <c r="BJ204" s="300"/>
      <c r="BK204" s="300"/>
      <c r="BL204" s="300"/>
      <c r="BM204" s="300"/>
      <c r="BN204" s="300"/>
      <c r="BO204" s="300"/>
      <c r="BP204" s="300"/>
      <c r="BQ204" s="300"/>
      <c r="BR204" s="300"/>
      <c r="BS204" s="300"/>
      <c r="BT204" s="300"/>
      <c r="BU204" s="300"/>
      <c r="BV204" s="300"/>
      <c r="BW204" s="300"/>
      <c r="BX204" s="300"/>
      <c r="BY204" s="300"/>
      <c r="BZ204" s="300"/>
      <c r="CA204" s="300"/>
      <c r="CB204" s="300"/>
      <c r="CC204" s="300"/>
      <c r="CD204" s="300"/>
      <c r="CE204" s="300"/>
      <c r="CF204" s="300"/>
      <c r="CG204" s="300"/>
      <c r="CH204" s="300"/>
      <c r="CI204" s="300"/>
      <c r="CJ204" s="300"/>
      <c r="CK204" s="300"/>
      <c r="CL204" s="300"/>
    </row>
    <row r="205" spans="1:90" s="283" customFormat="1" ht="14.25" x14ac:dyDescent="0.2">
      <c r="A205" s="284" t="s">
        <v>347</v>
      </c>
      <c r="B205" s="285">
        <v>35</v>
      </c>
      <c r="C205" s="286">
        <v>28</v>
      </c>
      <c r="D205" s="287">
        <f t="shared" si="9"/>
        <v>7</v>
      </c>
      <c r="E205" s="287">
        <f t="shared" si="10"/>
        <v>14</v>
      </c>
      <c r="F205" s="287">
        <f t="shared" si="11"/>
        <v>14</v>
      </c>
      <c r="G205" s="288">
        <v>80</v>
      </c>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300"/>
      <c r="AL205" s="300"/>
      <c r="AM205" s="300"/>
      <c r="AN205" s="300"/>
      <c r="AO205" s="300"/>
      <c r="AP205" s="300"/>
      <c r="AQ205" s="300"/>
      <c r="AR205" s="300"/>
      <c r="AS205" s="300"/>
      <c r="AT205" s="300"/>
      <c r="AU205" s="300"/>
      <c r="AV205" s="300"/>
      <c r="AW205" s="300"/>
      <c r="AX205" s="300"/>
      <c r="AY205" s="300"/>
      <c r="AZ205" s="300"/>
      <c r="BA205" s="300"/>
      <c r="BB205" s="300"/>
      <c r="BC205" s="300"/>
      <c r="BD205" s="300"/>
      <c r="BE205" s="300"/>
      <c r="BF205" s="300"/>
      <c r="BG205" s="300"/>
      <c r="BH205" s="300"/>
      <c r="BI205" s="300"/>
      <c r="BJ205" s="300"/>
      <c r="BK205" s="300"/>
      <c r="BL205" s="300"/>
      <c r="BM205" s="300"/>
      <c r="BN205" s="300"/>
      <c r="BO205" s="300"/>
      <c r="BP205" s="300"/>
      <c r="BQ205" s="300"/>
      <c r="BR205" s="300"/>
      <c r="BS205" s="300"/>
      <c r="BT205" s="300"/>
      <c r="BU205" s="300"/>
      <c r="BV205" s="300"/>
      <c r="BW205" s="300"/>
      <c r="BX205" s="300"/>
      <c r="BY205" s="300"/>
      <c r="BZ205" s="300"/>
      <c r="CA205" s="300"/>
      <c r="CB205" s="300"/>
      <c r="CC205" s="300"/>
      <c r="CD205" s="300"/>
      <c r="CE205" s="300"/>
      <c r="CF205" s="300"/>
      <c r="CG205" s="300"/>
      <c r="CH205" s="300"/>
      <c r="CI205" s="300"/>
      <c r="CJ205" s="300"/>
      <c r="CK205" s="300"/>
      <c r="CL205" s="300"/>
    </row>
    <row r="206" spans="1:90" s="283" customFormat="1" ht="14.25" x14ac:dyDescent="0.2">
      <c r="A206" s="284" t="s">
        <v>346</v>
      </c>
      <c r="B206" s="285">
        <v>29</v>
      </c>
      <c r="C206" s="286">
        <v>23.2</v>
      </c>
      <c r="D206" s="287">
        <f t="shared" si="9"/>
        <v>5.8000000000000007</v>
      </c>
      <c r="E206" s="287">
        <f t="shared" si="10"/>
        <v>11.600000000000001</v>
      </c>
      <c r="F206" s="287">
        <f t="shared" si="11"/>
        <v>11.600000000000001</v>
      </c>
      <c r="G206" s="288">
        <v>104</v>
      </c>
      <c r="H206" s="300"/>
      <c r="I206" s="300"/>
      <c r="J206" s="300"/>
      <c r="K206" s="300"/>
      <c r="L206" s="300"/>
      <c r="M206" s="300"/>
      <c r="N206" s="300"/>
      <c r="O206" s="300"/>
      <c r="P206" s="300"/>
      <c r="Q206" s="300"/>
      <c r="R206" s="300"/>
      <c r="S206" s="300"/>
      <c r="T206" s="300"/>
      <c r="U206" s="300"/>
      <c r="V206" s="300"/>
      <c r="W206" s="300"/>
      <c r="X206" s="300"/>
      <c r="Y206" s="300"/>
      <c r="Z206" s="300"/>
      <c r="AA206" s="300"/>
      <c r="AB206" s="300"/>
      <c r="AC206" s="300"/>
      <c r="AD206" s="300"/>
      <c r="AE206" s="300"/>
      <c r="AF206" s="300"/>
      <c r="AG206" s="300"/>
      <c r="AH206" s="300"/>
      <c r="AI206" s="300"/>
      <c r="AJ206" s="300"/>
      <c r="AK206" s="300"/>
      <c r="AL206" s="300"/>
      <c r="AM206" s="300"/>
      <c r="AN206" s="300"/>
      <c r="AO206" s="300"/>
      <c r="AP206" s="300"/>
      <c r="AQ206" s="300"/>
      <c r="AR206" s="300"/>
      <c r="AS206" s="300"/>
      <c r="AT206" s="300"/>
      <c r="AU206" s="300"/>
      <c r="AV206" s="300"/>
      <c r="AW206" s="300"/>
      <c r="AX206" s="300"/>
      <c r="AY206" s="300"/>
      <c r="AZ206" s="300"/>
      <c r="BA206" s="300"/>
      <c r="BB206" s="300"/>
      <c r="BC206" s="300"/>
      <c r="BD206" s="300"/>
      <c r="BE206" s="300"/>
      <c r="BF206" s="300"/>
      <c r="BG206" s="300"/>
      <c r="BH206" s="300"/>
      <c r="BI206" s="300"/>
      <c r="BJ206" s="300"/>
      <c r="BK206" s="300"/>
      <c r="BL206" s="300"/>
      <c r="BM206" s="300"/>
      <c r="BN206" s="300"/>
      <c r="BO206" s="300"/>
      <c r="BP206" s="300"/>
      <c r="BQ206" s="300"/>
      <c r="BR206" s="300"/>
      <c r="BS206" s="300"/>
      <c r="BT206" s="300"/>
      <c r="BU206" s="300"/>
      <c r="BV206" s="300"/>
      <c r="BW206" s="300"/>
      <c r="BX206" s="300"/>
      <c r="BY206" s="300"/>
      <c r="BZ206" s="300"/>
      <c r="CA206" s="300"/>
      <c r="CB206" s="300"/>
      <c r="CC206" s="300"/>
      <c r="CD206" s="300"/>
      <c r="CE206" s="300"/>
      <c r="CF206" s="300"/>
      <c r="CG206" s="300"/>
      <c r="CH206" s="300"/>
      <c r="CI206" s="300"/>
      <c r="CJ206" s="300"/>
      <c r="CK206" s="300"/>
      <c r="CL206" s="300"/>
    </row>
    <row r="207" spans="1:90" s="283" customFormat="1" ht="14.25" x14ac:dyDescent="0.2">
      <c r="A207" s="284" t="s">
        <v>89</v>
      </c>
      <c r="B207" s="285">
        <v>33</v>
      </c>
      <c r="C207" s="286">
        <v>26.4</v>
      </c>
      <c r="D207" s="287">
        <f t="shared" si="9"/>
        <v>6.6000000000000005</v>
      </c>
      <c r="E207" s="287">
        <f t="shared" si="10"/>
        <v>13.200000000000001</v>
      </c>
      <c r="F207" s="287">
        <f t="shared" si="11"/>
        <v>13.200000000000001</v>
      </c>
      <c r="G207" s="288">
        <v>115</v>
      </c>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0"/>
      <c r="AJ207" s="300"/>
      <c r="AK207" s="300"/>
      <c r="AL207" s="300"/>
      <c r="AM207" s="300"/>
      <c r="AN207" s="300"/>
      <c r="AO207" s="300"/>
      <c r="AP207" s="300"/>
      <c r="AQ207" s="300"/>
      <c r="AR207" s="300"/>
      <c r="AS207" s="300"/>
      <c r="AT207" s="300"/>
      <c r="AU207" s="300"/>
      <c r="AV207" s="300"/>
      <c r="AW207" s="300"/>
      <c r="AX207" s="300"/>
      <c r="AY207" s="300"/>
      <c r="AZ207" s="300"/>
      <c r="BA207" s="300"/>
      <c r="BB207" s="300"/>
      <c r="BC207" s="300"/>
      <c r="BD207" s="300"/>
      <c r="BE207" s="300"/>
      <c r="BF207" s="300"/>
      <c r="BG207" s="300"/>
      <c r="BH207" s="300"/>
      <c r="BI207" s="300"/>
      <c r="BJ207" s="300"/>
      <c r="BK207" s="300"/>
      <c r="BL207" s="300"/>
      <c r="BM207" s="300"/>
      <c r="BN207" s="300"/>
      <c r="BO207" s="300"/>
      <c r="BP207" s="300"/>
      <c r="BQ207" s="300"/>
      <c r="BR207" s="300"/>
      <c r="BS207" s="300"/>
      <c r="BT207" s="300"/>
      <c r="BU207" s="300"/>
      <c r="BV207" s="300"/>
      <c r="BW207" s="300"/>
      <c r="BX207" s="300"/>
      <c r="BY207" s="300"/>
      <c r="BZ207" s="300"/>
      <c r="CA207" s="300"/>
      <c r="CB207" s="300"/>
      <c r="CC207" s="300"/>
      <c r="CD207" s="300"/>
      <c r="CE207" s="300"/>
      <c r="CF207" s="300"/>
      <c r="CG207" s="300"/>
      <c r="CH207" s="300"/>
      <c r="CI207" s="300"/>
      <c r="CJ207" s="300"/>
      <c r="CK207" s="300"/>
      <c r="CL207" s="300"/>
    </row>
    <row r="208" spans="1:90" s="283" customFormat="1" ht="14.25" x14ac:dyDescent="0.2">
      <c r="A208" s="284" t="s">
        <v>86</v>
      </c>
      <c r="B208" s="285">
        <v>27</v>
      </c>
      <c r="C208" s="286">
        <v>21.6</v>
      </c>
      <c r="D208" s="287">
        <f t="shared" si="9"/>
        <v>5.4</v>
      </c>
      <c r="E208" s="287">
        <f t="shared" si="10"/>
        <v>10.8</v>
      </c>
      <c r="F208" s="287">
        <f t="shared" si="11"/>
        <v>10.8</v>
      </c>
      <c r="G208" s="288">
        <v>108</v>
      </c>
      <c r="H208" s="300"/>
      <c r="I208" s="300"/>
      <c r="J208" s="300"/>
      <c r="K208" s="300"/>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c r="AH208" s="300"/>
      <c r="AI208" s="300"/>
      <c r="AJ208" s="300"/>
      <c r="AK208" s="300"/>
      <c r="AL208" s="300"/>
      <c r="AM208" s="300"/>
      <c r="AN208" s="300"/>
      <c r="AO208" s="300"/>
      <c r="AP208" s="300"/>
      <c r="AQ208" s="300"/>
      <c r="AR208" s="300"/>
      <c r="AS208" s="300"/>
      <c r="AT208" s="300"/>
      <c r="AU208" s="300"/>
      <c r="AV208" s="300"/>
      <c r="AW208" s="300"/>
      <c r="AX208" s="300"/>
      <c r="AY208" s="300"/>
      <c r="AZ208" s="300"/>
      <c r="BA208" s="300"/>
      <c r="BB208" s="300"/>
      <c r="BC208" s="300"/>
      <c r="BD208" s="300"/>
      <c r="BE208" s="300"/>
      <c r="BF208" s="300"/>
      <c r="BG208" s="300"/>
      <c r="BH208" s="300"/>
      <c r="BI208" s="300"/>
      <c r="BJ208" s="300"/>
      <c r="BK208" s="300"/>
      <c r="BL208" s="300"/>
      <c r="BM208" s="300"/>
      <c r="BN208" s="300"/>
      <c r="BO208" s="300"/>
      <c r="BP208" s="300"/>
      <c r="BQ208" s="300"/>
      <c r="BR208" s="300"/>
      <c r="BS208" s="300"/>
      <c r="BT208" s="300"/>
      <c r="BU208" s="300"/>
      <c r="BV208" s="300"/>
      <c r="BW208" s="300"/>
      <c r="BX208" s="300"/>
      <c r="BY208" s="300"/>
      <c r="BZ208" s="300"/>
      <c r="CA208" s="300"/>
      <c r="CB208" s="300"/>
      <c r="CC208" s="300"/>
      <c r="CD208" s="300"/>
      <c r="CE208" s="300"/>
      <c r="CF208" s="300"/>
      <c r="CG208" s="300"/>
      <c r="CH208" s="300"/>
      <c r="CI208" s="300"/>
      <c r="CJ208" s="300"/>
      <c r="CK208" s="300"/>
      <c r="CL208" s="300"/>
    </row>
    <row r="209" spans="1:90" s="283" customFormat="1" ht="14.25" x14ac:dyDescent="0.2">
      <c r="A209" s="284" t="s">
        <v>85</v>
      </c>
      <c r="B209" s="285">
        <v>29</v>
      </c>
      <c r="C209" s="286">
        <v>23.2</v>
      </c>
      <c r="D209" s="287">
        <f t="shared" si="9"/>
        <v>5.8000000000000007</v>
      </c>
      <c r="E209" s="287">
        <f t="shared" si="10"/>
        <v>11.600000000000001</v>
      </c>
      <c r="F209" s="287">
        <f t="shared" si="11"/>
        <v>11.600000000000001</v>
      </c>
      <c r="G209" s="288">
        <v>129</v>
      </c>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300"/>
      <c r="AJ209" s="300"/>
      <c r="AK209" s="300"/>
      <c r="AL209" s="300"/>
      <c r="AM209" s="300"/>
      <c r="AN209" s="300"/>
      <c r="AO209" s="300"/>
      <c r="AP209" s="300"/>
      <c r="AQ209" s="300"/>
      <c r="AR209" s="300"/>
      <c r="AS209" s="300"/>
      <c r="AT209" s="300"/>
      <c r="AU209" s="300"/>
      <c r="AV209" s="300"/>
      <c r="AW209" s="300"/>
      <c r="AX209" s="300"/>
      <c r="AY209" s="300"/>
      <c r="AZ209" s="300"/>
      <c r="BA209" s="300"/>
      <c r="BB209" s="300"/>
      <c r="BC209" s="300"/>
      <c r="BD209" s="300"/>
      <c r="BE209" s="300"/>
      <c r="BF209" s="300"/>
      <c r="BG209" s="300"/>
      <c r="BH209" s="300"/>
      <c r="BI209" s="300"/>
      <c r="BJ209" s="300"/>
      <c r="BK209" s="300"/>
      <c r="BL209" s="300"/>
      <c r="BM209" s="300"/>
      <c r="BN209" s="300"/>
      <c r="BO209" s="300"/>
      <c r="BP209" s="300"/>
      <c r="BQ209" s="300"/>
      <c r="BR209" s="300"/>
      <c r="BS209" s="300"/>
      <c r="BT209" s="300"/>
      <c r="BU209" s="300"/>
      <c r="BV209" s="300"/>
      <c r="BW209" s="300"/>
      <c r="BX209" s="300"/>
      <c r="BY209" s="300"/>
      <c r="BZ209" s="300"/>
      <c r="CA209" s="300"/>
      <c r="CB209" s="300"/>
      <c r="CC209" s="300"/>
      <c r="CD209" s="300"/>
      <c r="CE209" s="300"/>
      <c r="CF209" s="300"/>
      <c r="CG209" s="300"/>
      <c r="CH209" s="300"/>
      <c r="CI209" s="300"/>
      <c r="CJ209" s="300"/>
      <c r="CK209" s="300"/>
      <c r="CL209" s="300"/>
    </row>
    <row r="210" spans="1:90" s="283" customFormat="1" ht="14.25" x14ac:dyDescent="0.2">
      <c r="A210" s="284" t="s">
        <v>84</v>
      </c>
      <c r="B210" s="285">
        <v>26</v>
      </c>
      <c r="C210" s="286">
        <v>20.8</v>
      </c>
      <c r="D210" s="287">
        <f t="shared" si="9"/>
        <v>5.2</v>
      </c>
      <c r="E210" s="287">
        <f t="shared" si="10"/>
        <v>10.4</v>
      </c>
      <c r="F210" s="287">
        <f t="shared" si="11"/>
        <v>10.4</v>
      </c>
      <c r="G210" s="288">
        <v>98</v>
      </c>
      <c r="H210" s="300"/>
      <c r="I210" s="300"/>
      <c r="J210" s="300"/>
      <c r="K210" s="300"/>
      <c r="L210" s="300"/>
      <c r="M210" s="300"/>
      <c r="N210" s="300"/>
      <c r="O210" s="300"/>
      <c r="P210" s="300"/>
      <c r="Q210" s="300"/>
      <c r="R210" s="300"/>
      <c r="S210" s="300"/>
      <c r="T210" s="300"/>
      <c r="U210" s="300"/>
      <c r="V210" s="300"/>
      <c r="W210" s="300"/>
      <c r="X210" s="300"/>
      <c r="Y210" s="300"/>
      <c r="Z210" s="300"/>
      <c r="AA210" s="300"/>
      <c r="AB210" s="300"/>
      <c r="AC210" s="300"/>
      <c r="AD210" s="300"/>
      <c r="AE210" s="300"/>
      <c r="AF210" s="300"/>
      <c r="AG210" s="300"/>
      <c r="AH210" s="300"/>
      <c r="AI210" s="300"/>
      <c r="AJ210" s="300"/>
      <c r="AK210" s="300"/>
      <c r="AL210" s="300"/>
      <c r="AM210" s="300"/>
      <c r="AN210" s="300"/>
      <c r="AO210" s="300"/>
      <c r="AP210" s="300"/>
      <c r="AQ210" s="300"/>
      <c r="AR210" s="300"/>
      <c r="AS210" s="300"/>
      <c r="AT210" s="300"/>
      <c r="AU210" s="300"/>
      <c r="AV210" s="300"/>
      <c r="AW210" s="300"/>
      <c r="AX210" s="300"/>
      <c r="AY210" s="300"/>
      <c r="AZ210" s="300"/>
      <c r="BA210" s="300"/>
      <c r="BB210" s="300"/>
      <c r="BC210" s="300"/>
      <c r="BD210" s="300"/>
      <c r="BE210" s="300"/>
      <c r="BF210" s="300"/>
      <c r="BG210" s="300"/>
      <c r="BH210" s="300"/>
      <c r="BI210" s="300"/>
      <c r="BJ210" s="300"/>
      <c r="BK210" s="300"/>
      <c r="BL210" s="300"/>
      <c r="BM210" s="300"/>
      <c r="BN210" s="300"/>
      <c r="BO210" s="300"/>
      <c r="BP210" s="300"/>
      <c r="BQ210" s="300"/>
      <c r="BR210" s="300"/>
      <c r="BS210" s="300"/>
      <c r="BT210" s="300"/>
      <c r="BU210" s="300"/>
      <c r="BV210" s="300"/>
      <c r="BW210" s="300"/>
      <c r="BX210" s="300"/>
      <c r="BY210" s="300"/>
      <c r="BZ210" s="300"/>
      <c r="CA210" s="300"/>
      <c r="CB210" s="300"/>
      <c r="CC210" s="300"/>
      <c r="CD210" s="300"/>
      <c r="CE210" s="300"/>
      <c r="CF210" s="300"/>
      <c r="CG210" s="300"/>
      <c r="CH210" s="300"/>
      <c r="CI210" s="300"/>
      <c r="CJ210" s="300"/>
      <c r="CK210" s="300"/>
      <c r="CL210" s="300"/>
    </row>
    <row r="211" spans="1:90" s="283" customFormat="1" ht="14.25" x14ac:dyDescent="0.2">
      <c r="A211" s="284" t="s">
        <v>83</v>
      </c>
      <c r="B211" s="285">
        <v>18</v>
      </c>
      <c r="C211" s="286">
        <v>14.4</v>
      </c>
      <c r="D211" s="287">
        <f t="shared" si="9"/>
        <v>3.6</v>
      </c>
      <c r="E211" s="287">
        <f t="shared" si="10"/>
        <v>7.2</v>
      </c>
      <c r="F211" s="287">
        <f t="shared" si="11"/>
        <v>7.2</v>
      </c>
      <c r="G211" s="288">
        <v>63</v>
      </c>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0"/>
      <c r="AY211" s="300"/>
      <c r="AZ211" s="300"/>
      <c r="BA211" s="300"/>
      <c r="BB211" s="300"/>
      <c r="BC211" s="300"/>
      <c r="BD211" s="300"/>
      <c r="BE211" s="300"/>
      <c r="BF211" s="300"/>
      <c r="BG211" s="300"/>
      <c r="BH211" s="300"/>
      <c r="BI211" s="300"/>
      <c r="BJ211" s="300"/>
      <c r="BK211" s="300"/>
      <c r="BL211" s="300"/>
      <c r="BM211" s="300"/>
      <c r="BN211" s="300"/>
      <c r="BO211" s="300"/>
      <c r="BP211" s="300"/>
      <c r="BQ211" s="300"/>
      <c r="BR211" s="300"/>
      <c r="BS211" s="300"/>
      <c r="BT211" s="300"/>
      <c r="BU211" s="300"/>
      <c r="BV211" s="300"/>
      <c r="BW211" s="300"/>
      <c r="BX211" s="300"/>
      <c r="BY211" s="300"/>
      <c r="BZ211" s="300"/>
      <c r="CA211" s="300"/>
      <c r="CB211" s="300"/>
      <c r="CC211" s="300"/>
      <c r="CD211" s="300"/>
      <c r="CE211" s="300"/>
      <c r="CF211" s="300"/>
      <c r="CG211" s="300"/>
      <c r="CH211" s="300"/>
      <c r="CI211" s="300"/>
      <c r="CJ211" s="300"/>
      <c r="CK211" s="300"/>
      <c r="CL211" s="300"/>
    </row>
    <row r="212" spans="1:90" s="283" customFormat="1" ht="14.25" x14ac:dyDescent="0.2">
      <c r="A212" s="284" t="s">
        <v>82</v>
      </c>
      <c r="B212" s="285">
        <v>36</v>
      </c>
      <c r="C212" s="286">
        <v>28.8</v>
      </c>
      <c r="D212" s="287">
        <f t="shared" si="9"/>
        <v>7.2</v>
      </c>
      <c r="E212" s="287">
        <f t="shared" si="10"/>
        <v>14.4</v>
      </c>
      <c r="F212" s="287">
        <f t="shared" si="11"/>
        <v>14.4</v>
      </c>
      <c r="G212" s="288">
        <v>109</v>
      </c>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c r="BN212" s="300"/>
      <c r="BO212" s="300"/>
      <c r="BP212" s="300"/>
      <c r="BQ212" s="300"/>
      <c r="BR212" s="300"/>
      <c r="BS212" s="300"/>
      <c r="BT212" s="300"/>
      <c r="BU212" s="300"/>
      <c r="BV212" s="300"/>
      <c r="BW212" s="300"/>
      <c r="BX212" s="300"/>
      <c r="BY212" s="300"/>
      <c r="BZ212" s="300"/>
      <c r="CA212" s="300"/>
      <c r="CB212" s="300"/>
      <c r="CC212" s="300"/>
      <c r="CD212" s="300"/>
      <c r="CE212" s="300"/>
      <c r="CF212" s="300"/>
      <c r="CG212" s="300"/>
      <c r="CH212" s="300"/>
      <c r="CI212" s="300"/>
      <c r="CJ212" s="300"/>
      <c r="CK212" s="300"/>
      <c r="CL212" s="300"/>
    </row>
    <row r="213" spans="1:90" s="283" customFormat="1" ht="14.25" x14ac:dyDescent="0.2">
      <c r="A213" s="284" t="s">
        <v>71</v>
      </c>
      <c r="B213" s="285">
        <v>28</v>
      </c>
      <c r="C213" s="286">
        <v>22.4</v>
      </c>
      <c r="D213" s="287">
        <f t="shared" si="9"/>
        <v>5.6000000000000005</v>
      </c>
      <c r="E213" s="287">
        <f t="shared" si="10"/>
        <v>11.200000000000001</v>
      </c>
      <c r="F213" s="287">
        <f t="shared" si="11"/>
        <v>11.200000000000001</v>
      </c>
      <c r="G213" s="288">
        <v>123</v>
      </c>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0"/>
      <c r="BP213" s="300"/>
      <c r="BQ213" s="300"/>
      <c r="BR213" s="300"/>
      <c r="BS213" s="300"/>
      <c r="BT213" s="300"/>
      <c r="BU213" s="300"/>
      <c r="BV213" s="300"/>
      <c r="BW213" s="300"/>
      <c r="BX213" s="300"/>
      <c r="BY213" s="300"/>
      <c r="BZ213" s="300"/>
      <c r="CA213" s="300"/>
      <c r="CB213" s="300"/>
      <c r="CC213" s="300"/>
      <c r="CD213" s="300"/>
      <c r="CE213" s="300"/>
      <c r="CF213" s="300"/>
      <c r="CG213" s="300"/>
      <c r="CH213" s="300"/>
      <c r="CI213" s="300"/>
      <c r="CJ213" s="300"/>
      <c r="CK213" s="300"/>
      <c r="CL213" s="300"/>
    </row>
    <row r="214" spans="1:90" s="283" customFormat="1" ht="14.25" x14ac:dyDescent="0.2">
      <c r="A214" s="284" t="s">
        <v>70</v>
      </c>
      <c r="B214" s="285">
        <v>43</v>
      </c>
      <c r="C214" s="286">
        <v>34.4</v>
      </c>
      <c r="D214" s="287">
        <f t="shared" si="9"/>
        <v>8.6</v>
      </c>
      <c r="E214" s="287">
        <f t="shared" si="10"/>
        <v>17.2</v>
      </c>
      <c r="F214" s="287">
        <f t="shared" si="11"/>
        <v>17.2</v>
      </c>
      <c r="G214" s="288">
        <v>160</v>
      </c>
      <c r="H214" s="300"/>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0"/>
      <c r="AY214" s="300"/>
      <c r="AZ214" s="300"/>
      <c r="BA214" s="300"/>
      <c r="BB214" s="300"/>
      <c r="BC214" s="300"/>
      <c r="BD214" s="300"/>
      <c r="BE214" s="300"/>
      <c r="BF214" s="300"/>
      <c r="BG214" s="300"/>
      <c r="BH214" s="300"/>
      <c r="BI214" s="300"/>
      <c r="BJ214" s="300"/>
      <c r="BK214" s="300"/>
      <c r="BL214" s="300"/>
      <c r="BM214" s="300"/>
      <c r="BN214" s="300"/>
      <c r="BO214" s="300"/>
      <c r="BP214" s="300"/>
      <c r="BQ214" s="300"/>
      <c r="BR214" s="300"/>
      <c r="BS214" s="300"/>
      <c r="BT214" s="300"/>
      <c r="BU214" s="300"/>
      <c r="BV214" s="300"/>
      <c r="BW214" s="300"/>
      <c r="BX214" s="300"/>
      <c r="BY214" s="300"/>
      <c r="BZ214" s="300"/>
      <c r="CA214" s="300"/>
      <c r="CB214" s="300"/>
      <c r="CC214" s="300"/>
      <c r="CD214" s="300"/>
      <c r="CE214" s="300"/>
      <c r="CF214" s="300"/>
      <c r="CG214" s="300"/>
      <c r="CH214" s="300"/>
      <c r="CI214" s="300"/>
      <c r="CJ214" s="300"/>
      <c r="CK214" s="300"/>
      <c r="CL214" s="300"/>
    </row>
    <row r="215" spans="1:90" s="283" customFormat="1" ht="14.25" x14ac:dyDescent="0.2">
      <c r="A215" s="284" t="s">
        <v>69</v>
      </c>
      <c r="B215" s="285">
        <v>57</v>
      </c>
      <c r="C215" s="286">
        <v>45.6</v>
      </c>
      <c r="D215" s="287">
        <f t="shared" si="9"/>
        <v>11.4</v>
      </c>
      <c r="E215" s="287">
        <f t="shared" si="10"/>
        <v>22.8</v>
      </c>
      <c r="F215" s="287">
        <f t="shared" si="11"/>
        <v>22.8</v>
      </c>
      <c r="G215" s="288">
        <v>127</v>
      </c>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0"/>
      <c r="AD215" s="300"/>
      <c r="AE215" s="300"/>
      <c r="AF215" s="300"/>
      <c r="AG215" s="300"/>
      <c r="AH215" s="300"/>
      <c r="AI215" s="300"/>
      <c r="AJ215" s="300"/>
      <c r="AK215" s="300"/>
      <c r="AL215" s="300"/>
      <c r="AM215" s="300"/>
      <c r="AN215" s="300"/>
      <c r="AO215" s="300"/>
      <c r="AP215" s="300"/>
      <c r="AQ215" s="300"/>
      <c r="AR215" s="300"/>
      <c r="AS215" s="300"/>
      <c r="AT215" s="300"/>
      <c r="AU215" s="300"/>
      <c r="AV215" s="300"/>
      <c r="AW215" s="300"/>
      <c r="AX215" s="300"/>
      <c r="AY215" s="300"/>
      <c r="AZ215" s="300"/>
      <c r="BA215" s="300"/>
      <c r="BB215" s="300"/>
      <c r="BC215" s="300"/>
      <c r="BD215" s="300"/>
      <c r="BE215" s="300"/>
      <c r="BF215" s="300"/>
      <c r="BG215" s="300"/>
      <c r="BH215" s="300"/>
      <c r="BI215" s="300"/>
      <c r="BJ215" s="300"/>
      <c r="BK215" s="300"/>
      <c r="BL215" s="300"/>
      <c r="BM215" s="300"/>
      <c r="BN215" s="300"/>
      <c r="BO215" s="300"/>
      <c r="BP215" s="300"/>
      <c r="BQ215" s="300"/>
      <c r="BR215" s="300"/>
      <c r="BS215" s="300"/>
      <c r="BT215" s="300"/>
      <c r="BU215" s="300"/>
      <c r="BV215" s="300"/>
      <c r="BW215" s="300"/>
      <c r="BX215" s="300"/>
      <c r="BY215" s="300"/>
      <c r="BZ215" s="300"/>
      <c r="CA215" s="300"/>
      <c r="CB215" s="300"/>
      <c r="CC215" s="300"/>
      <c r="CD215" s="300"/>
      <c r="CE215" s="300"/>
      <c r="CF215" s="300"/>
      <c r="CG215" s="300"/>
      <c r="CH215" s="300"/>
      <c r="CI215" s="300"/>
      <c r="CJ215" s="300"/>
      <c r="CK215" s="300"/>
      <c r="CL215" s="300"/>
    </row>
    <row r="216" spans="1:90" s="283" customFormat="1" ht="14.25" x14ac:dyDescent="0.2">
      <c r="A216" s="284" t="s">
        <v>68</v>
      </c>
      <c r="B216" s="285">
        <v>37</v>
      </c>
      <c r="C216" s="286">
        <v>29.6</v>
      </c>
      <c r="D216" s="287">
        <f t="shared" si="9"/>
        <v>7.4</v>
      </c>
      <c r="E216" s="287">
        <f t="shared" si="10"/>
        <v>14.8</v>
      </c>
      <c r="F216" s="287">
        <f t="shared" si="11"/>
        <v>14.8</v>
      </c>
      <c r="G216" s="288">
        <v>155</v>
      </c>
      <c r="H216" s="300"/>
      <c r="I216" s="300"/>
      <c r="J216" s="300"/>
      <c r="K216" s="300"/>
      <c r="L216" s="300"/>
      <c r="M216" s="300"/>
      <c r="N216" s="300"/>
      <c r="O216" s="300"/>
      <c r="P216" s="300"/>
      <c r="Q216" s="300"/>
      <c r="R216" s="300"/>
      <c r="S216" s="300"/>
      <c r="T216" s="300"/>
      <c r="U216" s="300"/>
      <c r="V216" s="300"/>
      <c r="W216" s="300"/>
      <c r="X216" s="300"/>
      <c r="Y216" s="300"/>
      <c r="Z216" s="300"/>
      <c r="AA216" s="300"/>
      <c r="AB216" s="300"/>
      <c r="AC216" s="300"/>
      <c r="AD216" s="300"/>
      <c r="AE216" s="300"/>
      <c r="AF216" s="300"/>
      <c r="AG216" s="300"/>
      <c r="AH216" s="300"/>
      <c r="AI216" s="300"/>
      <c r="AJ216" s="300"/>
      <c r="AK216" s="300"/>
      <c r="AL216" s="300"/>
      <c r="AM216" s="300"/>
      <c r="AN216" s="300"/>
      <c r="AO216" s="300"/>
      <c r="AP216" s="300"/>
      <c r="AQ216" s="300"/>
      <c r="AR216" s="300"/>
      <c r="AS216" s="300"/>
      <c r="AT216" s="300"/>
      <c r="AU216" s="300"/>
      <c r="AV216" s="300"/>
      <c r="AW216" s="300"/>
      <c r="AX216" s="300"/>
      <c r="AY216" s="300"/>
      <c r="AZ216" s="300"/>
      <c r="BA216" s="300"/>
      <c r="BB216" s="300"/>
      <c r="BC216" s="300"/>
      <c r="BD216" s="300"/>
      <c r="BE216" s="300"/>
      <c r="BF216" s="300"/>
      <c r="BG216" s="300"/>
      <c r="BH216" s="300"/>
      <c r="BI216" s="300"/>
      <c r="BJ216" s="300"/>
      <c r="BK216" s="300"/>
      <c r="BL216" s="300"/>
      <c r="BM216" s="300"/>
      <c r="BN216" s="300"/>
      <c r="BO216" s="300"/>
      <c r="BP216" s="300"/>
      <c r="BQ216" s="300"/>
      <c r="BR216" s="300"/>
      <c r="BS216" s="300"/>
      <c r="BT216" s="300"/>
      <c r="BU216" s="300"/>
      <c r="BV216" s="300"/>
      <c r="BW216" s="300"/>
      <c r="BX216" s="300"/>
      <c r="BY216" s="300"/>
      <c r="BZ216" s="300"/>
      <c r="CA216" s="300"/>
      <c r="CB216" s="300"/>
      <c r="CC216" s="300"/>
      <c r="CD216" s="300"/>
      <c r="CE216" s="300"/>
      <c r="CF216" s="300"/>
      <c r="CG216" s="300"/>
      <c r="CH216" s="300"/>
      <c r="CI216" s="300"/>
      <c r="CJ216" s="300"/>
      <c r="CK216" s="300"/>
      <c r="CL216" s="300"/>
    </row>
    <row r="217" spans="1:90" s="283" customFormat="1" ht="14.25" x14ac:dyDescent="0.2">
      <c r="A217" s="284" t="s">
        <v>355</v>
      </c>
      <c r="B217" s="285">
        <v>42</v>
      </c>
      <c r="C217" s="286">
        <v>33.6</v>
      </c>
      <c r="D217" s="287">
        <f t="shared" si="9"/>
        <v>8.4</v>
      </c>
      <c r="E217" s="287">
        <f t="shared" si="10"/>
        <v>16.8</v>
      </c>
      <c r="F217" s="287">
        <f t="shared" si="11"/>
        <v>16.8</v>
      </c>
      <c r="G217" s="288">
        <v>138</v>
      </c>
      <c r="H217" s="300"/>
      <c r="I217" s="300"/>
      <c r="J217" s="300"/>
      <c r="K217" s="300"/>
      <c r="L217" s="300"/>
      <c r="M217" s="300"/>
      <c r="N217" s="300"/>
      <c r="O217" s="300"/>
      <c r="P217" s="300"/>
      <c r="Q217" s="300"/>
      <c r="R217" s="300"/>
      <c r="S217" s="300"/>
      <c r="T217" s="300"/>
      <c r="U217" s="300"/>
      <c r="V217" s="300"/>
      <c r="W217" s="300"/>
      <c r="X217" s="300"/>
      <c r="Y217" s="300"/>
      <c r="Z217" s="300"/>
      <c r="AA217" s="300"/>
      <c r="AB217" s="300"/>
      <c r="AC217" s="300"/>
      <c r="AD217" s="300"/>
      <c r="AE217" s="300"/>
      <c r="AF217" s="300"/>
      <c r="AG217" s="300"/>
      <c r="AH217" s="300"/>
      <c r="AI217" s="300"/>
      <c r="AJ217" s="300"/>
      <c r="AK217" s="300"/>
      <c r="AL217" s="300"/>
      <c r="AM217" s="300"/>
      <c r="AN217" s="300"/>
      <c r="AO217" s="300"/>
      <c r="AP217" s="300"/>
      <c r="AQ217" s="300"/>
      <c r="AR217" s="300"/>
      <c r="AS217" s="300"/>
      <c r="AT217" s="300"/>
      <c r="AU217" s="300"/>
      <c r="AV217" s="300"/>
      <c r="AW217" s="300"/>
      <c r="AX217" s="300"/>
      <c r="AY217" s="300"/>
      <c r="AZ217" s="300"/>
      <c r="BA217" s="300"/>
      <c r="BB217" s="300"/>
      <c r="BC217" s="300"/>
      <c r="BD217" s="300"/>
      <c r="BE217" s="300"/>
      <c r="BF217" s="300"/>
      <c r="BG217" s="300"/>
      <c r="BH217" s="300"/>
      <c r="BI217" s="300"/>
      <c r="BJ217" s="300"/>
      <c r="BK217" s="300"/>
      <c r="BL217" s="300"/>
      <c r="BM217" s="300"/>
      <c r="BN217" s="300"/>
      <c r="BO217" s="300"/>
      <c r="BP217" s="300"/>
      <c r="BQ217" s="300"/>
      <c r="BR217" s="300"/>
      <c r="BS217" s="300"/>
      <c r="BT217" s="300"/>
      <c r="BU217" s="300"/>
      <c r="BV217" s="300"/>
      <c r="BW217" s="300"/>
      <c r="BX217" s="300"/>
      <c r="BY217" s="300"/>
      <c r="BZ217" s="300"/>
      <c r="CA217" s="300"/>
      <c r="CB217" s="300"/>
      <c r="CC217" s="300"/>
      <c r="CD217" s="300"/>
      <c r="CE217" s="300"/>
      <c r="CF217" s="300"/>
      <c r="CG217" s="300"/>
      <c r="CH217" s="300"/>
      <c r="CI217" s="300"/>
      <c r="CJ217" s="300"/>
      <c r="CK217" s="300"/>
      <c r="CL217" s="300"/>
    </row>
    <row r="218" spans="1:90" s="283" customFormat="1" ht="14.25" x14ac:dyDescent="0.2">
      <c r="A218" s="284" t="s">
        <v>356</v>
      </c>
      <c r="B218" s="285">
        <v>51</v>
      </c>
      <c r="C218" s="286">
        <v>40.799999999999997</v>
      </c>
      <c r="D218" s="287">
        <f t="shared" si="9"/>
        <v>10.200000000000001</v>
      </c>
      <c r="E218" s="287">
        <f t="shared" si="10"/>
        <v>20.400000000000002</v>
      </c>
      <c r="F218" s="287">
        <f t="shared" si="11"/>
        <v>20.400000000000002</v>
      </c>
      <c r="G218" s="288">
        <v>175</v>
      </c>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0"/>
      <c r="AM218" s="300"/>
      <c r="AN218" s="300"/>
      <c r="AO218" s="300"/>
      <c r="AP218" s="300"/>
      <c r="AQ218" s="300"/>
      <c r="AR218" s="300"/>
      <c r="AS218" s="300"/>
      <c r="AT218" s="300"/>
      <c r="AU218" s="300"/>
      <c r="AV218" s="300"/>
      <c r="AW218" s="300"/>
      <c r="AX218" s="300"/>
      <c r="AY218" s="300"/>
      <c r="AZ218" s="300"/>
      <c r="BA218" s="300"/>
      <c r="BB218" s="300"/>
      <c r="BC218" s="300"/>
      <c r="BD218" s="300"/>
      <c r="BE218" s="300"/>
      <c r="BF218" s="300"/>
      <c r="BG218" s="300"/>
      <c r="BH218" s="300"/>
      <c r="BI218" s="300"/>
      <c r="BJ218" s="300"/>
      <c r="BK218" s="300"/>
      <c r="BL218" s="300"/>
      <c r="BM218" s="300"/>
      <c r="BN218" s="300"/>
      <c r="BO218" s="300"/>
      <c r="BP218" s="300"/>
      <c r="BQ218" s="300"/>
      <c r="BR218" s="300"/>
      <c r="BS218" s="300"/>
      <c r="BT218" s="300"/>
      <c r="BU218" s="300"/>
      <c r="BV218" s="300"/>
      <c r="BW218" s="300"/>
      <c r="BX218" s="300"/>
      <c r="BY218" s="300"/>
      <c r="BZ218" s="300"/>
      <c r="CA218" s="300"/>
      <c r="CB218" s="300"/>
      <c r="CC218" s="300"/>
      <c r="CD218" s="300"/>
      <c r="CE218" s="300"/>
      <c r="CF218" s="300"/>
      <c r="CG218" s="300"/>
      <c r="CH218" s="300"/>
      <c r="CI218" s="300"/>
      <c r="CJ218" s="300"/>
      <c r="CK218" s="300"/>
      <c r="CL218" s="300"/>
    </row>
    <row r="219" spans="1:90" s="283" customFormat="1" ht="14.25" x14ac:dyDescent="0.2">
      <c r="A219" s="284" t="s">
        <v>357</v>
      </c>
      <c r="B219" s="285">
        <v>48</v>
      </c>
      <c r="C219" s="286">
        <v>38.4</v>
      </c>
      <c r="D219" s="287">
        <f t="shared" si="9"/>
        <v>9.6000000000000014</v>
      </c>
      <c r="E219" s="287">
        <f t="shared" si="10"/>
        <v>19.200000000000003</v>
      </c>
      <c r="F219" s="287">
        <f t="shared" si="11"/>
        <v>19.200000000000003</v>
      </c>
      <c r="G219" s="288">
        <v>265</v>
      </c>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0"/>
      <c r="AP219" s="300"/>
      <c r="AQ219" s="300"/>
      <c r="AR219" s="300"/>
      <c r="AS219" s="300"/>
      <c r="AT219" s="300"/>
      <c r="AU219" s="300"/>
      <c r="AV219" s="300"/>
      <c r="AW219" s="300"/>
      <c r="AX219" s="300"/>
      <c r="AY219" s="300"/>
      <c r="AZ219" s="300"/>
      <c r="BA219" s="300"/>
      <c r="BB219" s="300"/>
      <c r="BC219" s="300"/>
      <c r="BD219" s="300"/>
      <c r="BE219" s="300"/>
      <c r="BF219" s="300"/>
      <c r="BG219" s="300"/>
      <c r="BH219" s="300"/>
      <c r="BI219" s="300"/>
      <c r="BJ219" s="300"/>
      <c r="BK219" s="300"/>
      <c r="BL219" s="300"/>
      <c r="BM219" s="300"/>
      <c r="BN219" s="300"/>
      <c r="BO219" s="300"/>
      <c r="BP219" s="300"/>
      <c r="BQ219" s="300"/>
      <c r="BR219" s="300"/>
      <c r="BS219" s="300"/>
      <c r="BT219" s="300"/>
      <c r="BU219" s="300"/>
      <c r="BV219" s="300"/>
      <c r="BW219" s="300"/>
      <c r="BX219" s="300"/>
      <c r="BY219" s="300"/>
      <c r="BZ219" s="300"/>
      <c r="CA219" s="300"/>
      <c r="CB219" s="300"/>
      <c r="CC219" s="300"/>
      <c r="CD219" s="300"/>
      <c r="CE219" s="300"/>
      <c r="CF219" s="300"/>
      <c r="CG219" s="300"/>
      <c r="CH219" s="300"/>
      <c r="CI219" s="300"/>
      <c r="CJ219" s="300"/>
      <c r="CK219" s="300"/>
      <c r="CL219" s="300"/>
    </row>
    <row r="220" spans="1:90" s="283" customFormat="1" ht="14.25" x14ac:dyDescent="0.2">
      <c r="A220" s="284" t="s">
        <v>358</v>
      </c>
      <c r="B220" s="285">
        <v>45</v>
      </c>
      <c r="C220" s="286">
        <v>36</v>
      </c>
      <c r="D220" s="287">
        <f t="shared" si="9"/>
        <v>9</v>
      </c>
      <c r="E220" s="287">
        <f t="shared" si="10"/>
        <v>18</v>
      </c>
      <c r="F220" s="287">
        <f t="shared" si="11"/>
        <v>18</v>
      </c>
      <c r="G220" s="288">
        <v>209</v>
      </c>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00"/>
      <c r="BG220" s="300"/>
      <c r="BH220" s="300"/>
      <c r="BI220" s="300"/>
      <c r="BJ220" s="300"/>
      <c r="BK220" s="300"/>
      <c r="BL220" s="300"/>
      <c r="BM220" s="300"/>
      <c r="BN220" s="300"/>
      <c r="BO220" s="300"/>
      <c r="BP220" s="300"/>
      <c r="BQ220" s="300"/>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row>
    <row r="221" spans="1:90" s="283" customFormat="1" ht="14.25" x14ac:dyDescent="0.2">
      <c r="A221" s="284" t="s">
        <v>359</v>
      </c>
      <c r="B221" s="285">
        <v>52</v>
      </c>
      <c r="C221" s="286">
        <v>41.6</v>
      </c>
      <c r="D221" s="287">
        <f t="shared" si="9"/>
        <v>10.4</v>
      </c>
      <c r="E221" s="287">
        <f t="shared" si="10"/>
        <v>20.8</v>
      </c>
      <c r="F221" s="287">
        <f t="shared" si="11"/>
        <v>20.8</v>
      </c>
      <c r="G221" s="288">
        <v>138</v>
      </c>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00"/>
      <c r="BG221" s="300"/>
      <c r="BH221" s="300"/>
      <c r="BI221" s="300"/>
      <c r="BJ221" s="300"/>
      <c r="BK221" s="300"/>
      <c r="BL221" s="300"/>
      <c r="BM221" s="300"/>
      <c r="BN221" s="300"/>
      <c r="BO221" s="300"/>
      <c r="BP221" s="300"/>
      <c r="BQ221" s="300"/>
      <c r="BR221" s="300"/>
      <c r="BS221" s="300"/>
      <c r="BT221" s="300"/>
      <c r="BU221" s="300"/>
      <c r="BV221" s="300"/>
      <c r="BW221" s="300"/>
      <c r="BX221" s="300"/>
      <c r="BY221" s="300"/>
      <c r="BZ221" s="300"/>
      <c r="CA221" s="300"/>
      <c r="CB221" s="300"/>
      <c r="CC221" s="300"/>
      <c r="CD221" s="300"/>
      <c r="CE221" s="300"/>
      <c r="CF221" s="300"/>
      <c r="CG221" s="300"/>
      <c r="CH221" s="300"/>
      <c r="CI221" s="300"/>
      <c r="CJ221" s="300"/>
      <c r="CK221" s="300"/>
      <c r="CL221" s="300"/>
    </row>
    <row r="222" spans="1:90" s="283" customFormat="1" ht="14.25" x14ac:dyDescent="0.2">
      <c r="A222" s="284" t="s">
        <v>360</v>
      </c>
      <c r="B222" s="285">
        <v>46</v>
      </c>
      <c r="C222" s="286">
        <v>36.799999999999997</v>
      </c>
      <c r="D222" s="287">
        <f t="shared" si="9"/>
        <v>9.2000000000000011</v>
      </c>
      <c r="E222" s="287">
        <f t="shared" si="10"/>
        <v>18.400000000000002</v>
      </c>
      <c r="F222" s="287">
        <f t="shared" si="11"/>
        <v>18.400000000000002</v>
      </c>
      <c r="G222" s="288">
        <v>274</v>
      </c>
      <c r="H222" s="300"/>
      <c r="I222" s="300"/>
      <c r="J222" s="300"/>
      <c r="K222" s="300"/>
      <c r="L222" s="300"/>
      <c r="M222" s="300"/>
      <c r="N222" s="300"/>
      <c r="O222" s="300"/>
      <c r="P222" s="300"/>
      <c r="Q222" s="300"/>
      <c r="R222" s="300"/>
      <c r="S222" s="300"/>
      <c r="T222" s="300"/>
      <c r="U222" s="300"/>
      <c r="V222" s="300"/>
      <c r="W222" s="300"/>
      <c r="X222" s="300"/>
      <c r="Y222" s="300"/>
      <c r="Z222" s="300"/>
      <c r="AA222" s="300"/>
      <c r="AB222" s="300"/>
      <c r="AC222" s="300"/>
      <c r="AD222" s="300"/>
      <c r="AE222" s="300"/>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00"/>
      <c r="BG222" s="300"/>
      <c r="BH222" s="300"/>
      <c r="BI222" s="300"/>
      <c r="BJ222" s="300"/>
      <c r="BK222" s="300"/>
      <c r="BL222" s="300"/>
      <c r="BM222" s="300"/>
      <c r="BN222" s="300"/>
      <c r="BO222" s="300"/>
      <c r="BP222" s="300"/>
      <c r="BQ222" s="300"/>
      <c r="BR222" s="300"/>
      <c r="BS222" s="300"/>
      <c r="BT222" s="300"/>
      <c r="BU222" s="300"/>
      <c r="BV222" s="300"/>
      <c r="BW222" s="300"/>
      <c r="BX222" s="300"/>
      <c r="BY222" s="300"/>
      <c r="BZ222" s="300"/>
      <c r="CA222" s="300"/>
      <c r="CB222" s="300"/>
      <c r="CC222" s="300"/>
      <c r="CD222" s="300"/>
      <c r="CE222" s="300"/>
      <c r="CF222" s="300"/>
      <c r="CG222" s="300"/>
      <c r="CH222" s="300"/>
      <c r="CI222" s="300"/>
      <c r="CJ222" s="300"/>
      <c r="CK222" s="300"/>
      <c r="CL222" s="300"/>
    </row>
    <row r="223" spans="1:90" s="283" customFormat="1" ht="14.25" x14ac:dyDescent="0.2">
      <c r="A223" s="284" t="s">
        <v>361</v>
      </c>
      <c r="B223" s="285">
        <v>53</v>
      </c>
      <c r="C223" s="286">
        <v>42.4</v>
      </c>
      <c r="D223" s="287">
        <f t="shared" si="9"/>
        <v>10.600000000000001</v>
      </c>
      <c r="E223" s="287">
        <f t="shared" si="10"/>
        <v>21.200000000000003</v>
      </c>
      <c r="F223" s="287">
        <f t="shared" si="11"/>
        <v>21.200000000000003</v>
      </c>
      <c r="G223" s="288">
        <v>151</v>
      </c>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00"/>
      <c r="AH223" s="300"/>
      <c r="AI223" s="300"/>
      <c r="AJ223" s="300"/>
      <c r="AK223" s="300"/>
      <c r="AL223" s="300"/>
      <c r="AM223" s="300"/>
      <c r="AN223" s="300"/>
      <c r="AO223" s="300"/>
      <c r="AP223" s="300"/>
      <c r="AQ223" s="300"/>
      <c r="AR223" s="300"/>
      <c r="AS223" s="300"/>
      <c r="AT223" s="300"/>
      <c r="AU223" s="300"/>
      <c r="AV223" s="300"/>
      <c r="AW223" s="300"/>
      <c r="AX223" s="300"/>
      <c r="AY223" s="300"/>
      <c r="AZ223" s="300"/>
      <c r="BA223" s="300"/>
      <c r="BB223" s="300"/>
      <c r="BC223" s="300"/>
      <c r="BD223" s="300"/>
      <c r="BE223" s="300"/>
      <c r="BF223" s="300"/>
      <c r="BG223" s="300"/>
      <c r="BH223" s="300"/>
      <c r="BI223" s="300"/>
      <c r="BJ223" s="300"/>
      <c r="BK223" s="300"/>
      <c r="BL223" s="300"/>
      <c r="BM223" s="300"/>
      <c r="BN223" s="300"/>
      <c r="BO223" s="300"/>
      <c r="BP223" s="300"/>
      <c r="BQ223" s="300"/>
      <c r="BR223" s="300"/>
      <c r="BS223" s="300"/>
      <c r="BT223" s="300"/>
      <c r="BU223" s="300"/>
      <c r="BV223" s="300"/>
      <c r="BW223" s="300"/>
      <c r="BX223" s="300"/>
      <c r="BY223" s="300"/>
      <c r="BZ223" s="300"/>
      <c r="CA223" s="300"/>
      <c r="CB223" s="300"/>
      <c r="CC223" s="300"/>
      <c r="CD223" s="300"/>
      <c r="CE223" s="300"/>
      <c r="CF223" s="300"/>
      <c r="CG223" s="300"/>
      <c r="CH223" s="300"/>
      <c r="CI223" s="300"/>
      <c r="CJ223" s="300"/>
      <c r="CK223" s="300"/>
      <c r="CL223" s="300"/>
    </row>
    <row r="224" spans="1:90" s="283" customFormat="1" ht="14.25" x14ac:dyDescent="0.2">
      <c r="A224" s="284" t="s">
        <v>362</v>
      </c>
      <c r="B224" s="285">
        <v>48</v>
      </c>
      <c r="C224" s="286">
        <v>38.4</v>
      </c>
      <c r="D224" s="287">
        <f t="shared" si="9"/>
        <v>9.6000000000000014</v>
      </c>
      <c r="E224" s="287">
        <f t="shared" si="10"/>
        <v>19.200000000000003</v>
      </c>
      <c r="F224" s="287">
        <f t="shared" si="11"/>
        <v>19.200000000000003</v>
      </c>
      <c r="G224" s="288">
        <v>282</v>
      </c>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0"/>
      <c r="AY224" s="300"/>
      <c r="AZ224" s="300"/>
      <c r="BA224" s="300"/>
      <c r="BB224" s="300"/>
      <c r="BC224" s="300"/>
      <c r="BD224" s="300"/>
      <c r="BE224" s="300"/>
      <c r="BF224" s="300"/>
      <c r="BG224" s="300"/>
      <c r="BH224" s="300"/>
      <c r="BI224" s="300"/>
      <c r="BJ224" s="300"/>
      <c r="BK224" s="300"/>
      <c r="BL224" s="300"/>
      <c r="BM224" s="300"/>
      <c r="BN224" s="300"/>
      <c r="BO224" s="300"/>
      <c r="BP224" s="300"/>
      <c r="BQ224" s="300"/>
      <c r="BR224" s="300"/>
      <c r="BS224" s="300"/>
      <c r="BT224" s="300"/>
      <c r="BU224" s="300"/>
      <c r="BV224" s="300"/>
      <c r="BW224" s="300"/>
      <c r="BX224" s="300"/>
      <c r="BY224" s="300"/>
      <c r="BZ224" s="300"/>
      <c r="CA224" s="300"/>
      <c r="CB224" s="300"/>
      <c r="CC224" s="300"/>
      <c r="CD224" s="300"/>
      <c r="CE224" s="300"/>
      <c r="CF224" s="300"/>
      <c r="CG224" s="300"/>
      <c r="CH224" s="300"/>
      <c r="CI224" s="300"/>
      <c r="CJ224" s="300"/>
      <c r="CK224" s="300"/>
      <c r="CL224" s="300"/>
    </row>
    <row r="225" spans="1:90" s="283" customFormat="1" ht="14.25" x14ac:dyDescent="0.2">
      <c r="A225" s="284" t="s">
        <v>363</v>
      </c>
      <c r="B225" s="285">
        <v>42</v>
      </c>
      <c r="C225" s="286">
        <v>33.6</v>
      </c>
      <c r="D225" s="287">
        <f t="shared" si="9"/>
        <v>8.4</v>
      </c>
      <c r="E225" s="287">
        <f t="shared" si="10"/>
        <v>16.8</v>
      </c>
      <c r="F225" s="287">
        <f t="shared" si="11"/>
        <v>16.8</v>
      </c>
      <c r="G225" s="288">
        <v>314</v>
      </c>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00"/>
      <c r="BG225" s="300"/>
      <c r="BH225" s="300"/>
      <c r="BI225" s="300"/>
      <c r="BJ225" s="300"/>
      <c r="BK225" s="300"/>
      <c r="BL225" s="300"/>
      <c r="BM225" s="300"/>
      <c r="BN225" s="300"/>
      <c r="BO225" s="300"/>
      <c r="BP225" s="300"/>
      <c r="BQ225" s="300"/>
      <c r="BR225" s="300"/>
      <c r="BS225" s="300"/>
      <c r="BT225" s="300"/>
      <c r="BU225" s="300"/>
      <c r="BV225" s="300"/>
      <c r="BW225" s="300"/>
      <c r="BX225" s="300"/>
      <c r="BY225" s="300"/>
      <c r="BZ225" s="300"/>
      <c r="CA225" s="300"/>
      <c r="CB225" s="300"/>
      <c r="CC225" s="300"/>
      <c r="CD225" s="300"/>
      <c r="CE225" s="300"/>
      <c r="CF225" s="300"/>
      <c r="CG225" s="300"/>
      <c r="CH225" s="300"/>
      <c r="CI225" s="300"/>
      <c r="CJ225" s="300"/>
      <c r="CK225" s="300"/>
      <c r="CL225" s="300"/>
    </row>
    <row r="226" spans="1:90" s="283" customFormat="1" ht="14.25" x14ac:dyDescent="0.2">
      <c r="A226" s="284" t="s">
        <v>364</v>
      </c>
      <c r="B226" s="285">
        <v>51</v>
      </c>
      <c r="C226" s="286">
        <v>40.799999999999997</v>
      </c>
      <c r="D226" s="287">
        <f t="shared" si="9"/>
        <v>10.200000000000001</v>
      </c>
      <c r="E226" s="287">
        <f t="shared" si="10"/>
        <v>20.400000000000002</v>
      </c>
      <c r="F226" s="287">
        <f t="shared" si="11"/>
        <v>20.400000000000002</v>
      </c>
      <c r="G226" s="288">
        <v>276</v>
      </c>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0"/>
      <c r="BA226" s="300"/>
      <c r="BB226" s="300"/>
      <c r="BC226" s="300"/>
      <c r="BD226" s="300"/>
      <c r="BE226" s="300"/>
      <c r="BF226" s="300"/>
      <c r="BG226" s="300"/>
      <c r="BH226" s="300"/>
      <c r="BI226" s="300"/>
      <c r="BJ226" s="300"/>
      <c r="BK226" s="300"/>
      <c r="BL226" s="300"/>
      <c r="BM226" s="300"/>
      <c r="BN226" s="300"/>
      <c r="BO226" s="300"/>
      <c r="BP226" s="300"/>
      <c r="BQ226" s="300"/>
      <c r="BR226" s="300"/>
      <c r="BS226" s="300"/>
      <c r="BT226" s="300"/>
      <c r="BU226" s="300"/>
      <c r="BV226" s="300"/>
      <c r="BW226" s="300"/>
      <c r="BX226" s="300"/>
      <c r="BY226" s="300"/>
      <c r="BZ226" s="300"/>
      <c r="CA226" s="300"/>
      <c r="CB226" s="300"/>
      <c r="CC226" s="300"/>
      <c r="CD226" s="300"/>
      <c r="CE226" s="300"/>
      <c r="CF226" s="300"/>
      <c r="CG226" s="300"/>
      <c r="CH226" s="300"/>
      <c r="CI226" s="300"/>
      <c r="CJ226" s="300"/>
      <c r="CK226" s="300"/>
      <c r="CL226" s="300"/>
    </row>
    <row r="227" spans="1:90" s="283" customFormat="1" ht="14.25" x14ac:dyDescent="0.2">
      <c r="A227" s="284" t="s">
        <v>348</v>
      </c>
      <c r="B227" s="285">
        <v>37</v>
      </c>
      <c r="C227" s="286">
        <v>29.6</v>
      </c>
      <c r="D227" s="287">
        <f t="shared" si="9"/>
        <v>7.4</v>
      </c>
      <c r="E227" s="287">
        <f t="shared" si="10"/>
        <v>14.8</v>
      </c>
      <c r="F227" s="287">
        <f t="shared" si="11"/>
        <v>14.8</v>
      </c>
      <c r="G227" s="288">
        <v>115</v>
      </c>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0"/>
      <c r="AY227" s="300"/>
      <c r="AZ227" s="300"/>
      <c r="BA227" s="300"/>
      <c r="BB227" s="300"/>
      <c r="BC227" s="300"/>
      <c r="BD227" s="300"/>
      <c r="BE227" s="300"/>
      <c r="BF227" s="300"/>
      <c r="BG227" s="300"/>
      <c r="BH227" s="300"/>
      <c r="BI227" s="300"/>
      <c r="BJ227" s="300"/>
      <c r="BK227" s="300"/>
      <c r="BL227" s="300"/>
      <c r="BM227" s="300"/>
      <c r="BN227" s="300"/>
      <c r="BO227" s="300"/>
      <c r="BP227" s="300"/>
      <c r="BQ227" s="300"/>
      <c r="BR227" s="300"/>
      <c r="BS227" s="300"/>
      <c r="BT227" s="300"/>
      <c r="BU227" s="300"/>
      <c r="BV227" s="300"/>
      <c r="BW227" s="300"/>
      <c r="BX227" s="300"/>
      <c r="BY227" s="300"/>
      <c r="BZ227" s="300"/>
      <c r="CA227" s="300"/>
      <c r="CB227" s="300"/>
      <c r="CC227" s="300"/>
      <c r="CD227" s="300"/>
      <c r="CE227" s="300"/>
      <c r="CF227" s="300"/>
      <c r="CG227" s="300"/>
      <c r="CH227" s="300"/>
      <c r="CI227" s="300"/>
      <c r="CJ227" s="300"/>
      <c r="CK227" s="300"/>
      <c r="CL227" s="300"/>
    </row>
    <row r="228" spans="1:90" s="283" customFormat="1" ht="14.25" x14ac:dyDescent="0.2">
      <c r="A228" s="284" t="s">
        <v>349</v>
      </c>
      <c r="B228" s="285">
        <v>51</v>
      </c>
      <c r="C228" s="286">
        <v>40.799999999999997</v>
      </c>
      <c r="D228" s="287">
        <f t="shared" si="9"/>
        <v>10.200000000000001</v>
      </c>
      <c r="E228" s="287">
        <f t="shared" si="10"/>
        <v>20.400000000000002</v>
      </c>
      <c r="F228" s="287">
        <f t="shared" si="11"/>
        <v>20.400000000000002</v>
      </c>
      <c r="G228" s="288">
        <v>224</v>
      </c>
      <c r="H228" s="300"/>
      <c r="I228" s="300"/>
      <c r="J228" s="300"/>
      <c r="K228" s="300"/>
      <c r="L228" s="300"/>
      <c r="M228" s="300"/>
      <c r="N228" s="300"/>
      <c r="O228" s="300"/>
      <c r="P228" s="300"/>
      <c r="Q228" s="300"/>
      <c r="R228" s="300"/>
      <c r="S228" s="300"/>
      <c r="T228" s="300"/>
      <c r="U228" s="300"/>
      <c r="V228" s="300"/>
      <c r="W228" s="300"/>
      <c r="X228" s="300"/>
      <c r="Y228" s="300"/>
      <c r="Z228" s="300"/>
      <c r="AA228" s="300"/>
      <c r="AB228" s="300"/>
      <c r="AC228" s="300"/>
      <c r="AD228" s="300"/>
      <c r="AE228" s="300"/>
      <c r="AF228" s="300"/>
      <c r="AG228" s="300"/>
      <c r="AH228" s="300"/>
      <c r="AI228" s="300"/>
      <c r="AJ228" s="300"/>
      <c r="AK228" s="300"/>
      <c r="AL228" s="300"/>
      <c r="AM228" s="300"/>
      <c r="AN228" s="300"/>
      <c r="AO228" s="300"/>
      <c r="AP228" s="300"/>
      <c r="AQ228" s="300"/>
      <c r="AR228" s="300"/>
      <c r="AS228" s="300"/>
      <c r="AT228" s="300"/>
      <c r="AU228" s="300"/>
      <c r="AV228" s="300"/>
      <c r="AW228" s="300"/>
      <c r="AX228" s="300"/>
      <c r="AY228" s="300"/>
      <c r="AZ228" s="300"/>
      <c r="BA228" s="300"/>
      <c r="BB228" s="300"/>
      <c r="BC228" s="300"/>
      <c r="BD228" s="300"/>
      <c r="BE228" s="300"/>
      <c r="BF228" s="300"/>
      <c r="BG228" s="300"/>
      <c r="BH228" s="300"/>
      <c r="BI228" s="300"/>
      <c r="BJ228" s="300"/>
      <c r="BK228" s="300"/>
      <c r="BL228" s="300"/>
      <c r="BM228" s="300"/>
      <c r="BN228" s="300"/>
      <c r="BO228" s="300"/>
      <c r="BP228" s="300"/>
      <c r="BQ228" s="300"/>
      <c r="BR228" s="300"/>
      <c r="BS228" s="300"/>
      <c r="BT228" s="300"/>
      <c r="BU228" s="300"/>
      <c r="BV228" s="300"/>
      <c r="BW228" s="300"/>
      <c r="BX228" s="300"/>
      <c r="BY228" s="300"/>
      <c r="BZ228" s="300"/>
      <c r="CA228" s="300"/>
      <c r="CB228" s="300"/>
      <c r="CC228" s="300"/>
      <c r="CD228" s="300"/>
      <c r="CE228" s="300"/>
      <c r="CF228" s="300"/>
      <c r="CG228" s="300"/>
      <c r="CH228" s="300"/>
      <c r="CI228" s="300"/>
      <c r="CJ228" s="300"/>
      <c r="CK228" s="300"/>
      <c r="CL228" s="300"/>
    </row>
    <row r="229" spans="1:90" s="283" customFormat="1" ht="14.25" x14ac:dyDescent="0.2">
      <c r="A229" s="284" t="s">
        <v>67</v>
      </c>
      <c r="B229" s="285">
        <v>34</v>
      </c>
      <c r="C229" s="286">
        <v>27.2</v>
      </c>
      <c r="D229" s="287">
        <f t="shared" si="9"/>
        <v>6.8000000000000007</v>
      </c>
      <c r="E229" s="287">
        <f t="shared" si="10"/>
        <v>13.600000000000001</v>
      </c>
      <c r="F229" s="287">
        <f t="shared" si="11"/>
        <v>13.600000000000001</v>
      </c>
      <c r="G229" s="288">
        <v>86</v>
      </c>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c r="AH229" s="300"/>
      <c r="AI229" s="300"/>
      <c r="AJ229" s="300"/>
      <c r="AK229" s="300"/>
      <c r="AL229" s="300"/>
      <c r="AM229" s="300"/>
      <c r="AN229" s="300"/>
      <c r="AO229" s="300"/>
      <c r="AP229" s="300"/>
      <c r="AQ229" s="300"/>
      <c r="AR229" s="300"/>
      <c r="AS229" s="300"/>
      <c r="AT229" s="300"/>
      <c r="AU229" s="300"/>
      <c r="AV229" s="300"/>
      <c r="AW229" s="300"/>
      <c r="AX229" s="300"/>
      <c r="AY229" s="300"/>
      <c r="AZ229" s="300"/>
      <c r="BA229" s="300"/>
      <c r="BB229" s="300"/>
      <c r="BC229" s="300"/>
      <c r="BD229" s="300"/>
      <c r="BE229" s="300"/>
      <c r="BF229" s="300"/>
      <c r="BG229" s="300"/>
      <c r="BH229" s="300"/>
      <c r="BI229" s="300"/>
      <c r="BJ229" s="300"/>
      <c r="BK229" s="300"/>
      <c r="BL229" s="300"/>
      <c r="BM229" s="300"/>
      <c r="BN229" s="300"/>
      <c r="BO229" s="300"/>
      <c r="BP229" s="300"/>
      <c r="BQ229" s="300"/>
      <c r="BR229" s="300"/>
      <c r="BS229" s="300"/>
      <c r="BT229" s="300"/>
      <c r="BU229" s="300"/>
      <c r="BV229" s="300"/>
      <c r="BW229" s="300"/>
      <c r="BX229" s="300"/>
      <c r="BY229" s="300"/>
      <c r="BZ229" s="300"/>
      <c r="CA229" s="300"/>
      <c r="CB229" s="300"/>
      <c r="CC229" s="300"/>
      <c r="CD229" s="300"/>
      <c r="CE229" s="300"/>
      <c r="CF229" s="300"/>
      <c r="CG229" s="300"/>
      <c r="CH229" s="300"/>
      <c r="CI229" s="300"/>
      <c r="CJ229" s="300"/>
      <c r="CK229" s="300"/>
      <c r="CL229" s="300"/>
    </row>
    <row r="230" spans="1:90" s="283" customFormat="1" ht="14.25" x14ac:dyDescent="0.2">
      <c r="A230" s="284" t="s">
        <v>66</v>
      </c>
      <c r="B230" s="285">
        <v>16</v>
      </c>
      <c r="C230" s="286">
        <v>12.8</v>
      </c>
      <c r="D230" s="287">
        <f t="shared" si="9"/>
        <v>3.2</v>
      </c>
      <c r="E230" s="287">
        <f t="shared" si="10"/>
        <v>6.4</v>
      </c>
      <c r="F230" s="287">
        <f t="shared" si="11"/>
        <v>6.4</v>
      </c>
      <c r="G230" s="288">
        <v>98</v>
      </c>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300"/>
      <c r="AR230" s="300"/>
      <c r="AS230" s="300"/>
      <c r="AT230" s="300"/>
      <c r="AU230" s="300"/>
      <c r="AV230" s="300"/>
      <c r="AW230" s="300"/>
      <c r="AX230" s="300"/>
      <c r="AY230" s="300"/>
      <c r="AZ230" s="300"/>
      <c r="BA230" s="300"/>
      <c r="BB230" s="300"/>
      <c r="BC230" s="300"/>
      <c r="BD230" s="300"/>
      <c r="BE230" s="300"/>
      <c r="BF230" s="300"/>
      <c r="BG230" s="300"/>
      <c r="BH230" s="300"/>
      <c r="BI230" s="300"/>
      <c r="BJ230" s="300"/>
      <c r="BK230" s="300"/>
      <c r="BL230" s="300"/>
      <c r="BM230" s="300"/>
      <c r="BN230" s="300"/>
      <c r="BO230" s="300"/>
      <c r="BP230" s="300"/>
      <c r="BQ230" s="300"/>
      <c r="BR230" s="300"/>
      <c r="BS230" s="300"/>
      <c r="BT230" s="300"/>
      <c r="BU230" s="300"/>
      <c r="BV230" s="300"/>
      <c r="BW230" s="300"/>
      <c r="BX230" s="300"/>
      <c r="BY230" s="300"/>
      <c r="BZ230" s="300"/>
      <c r="CA230" s="300"/>
      <c r="CB230" s="300"/>
      <c r="CC230" s="300"/>
      <c r="CD230" s="300"/>
      <c r="CE230" s="300"/>
      <c r="CF230" s="300"/>
      <c r="CG230" s="300"/>
      <c r="CH230" s="300"/>
      <c r="CI230" s="300"/>
      <c r="CJ230" s="300"/>
      <c r="CK230" s="300"/>
      <c r="CL230" s="300"/>
    </row>
    <row r="231" spans="1:90" s="289" customFormat="1" ht="14.25" x14ac:dyDescent="0.2">
      <c r="A231" s="284" t="s">
        <v>65</v>
      </c>
      <c r="B231" s="285">
        <v>38</v>
      </c>
      <c r="C231" s="286">
        <v>30.4</v>
      </c>
      <c r="D231" s="287">
        <f t="shared" si="9"/>
        <v>7.6000000000000005</v>
      </c>
      <c r="E231" s="287">
        <f t="shared" si="10"/>
        <v>15.200000000000001</v>
      </c>
      <c r="F231" s="287">
        <f t="shared" si="11"/>
        <v>15.200000000000001</v>
      </c>
      <c r="G231" s="288">
        <v>74</v>
      </c>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00"/>
      <c r="AD231" s="300"/>
      <c r="AE231" s="300"/>
      <c r="AF231" s="300"/>
      <c r="AG231" s="300"/>
      <c r="AH231" s="300"/>
      <c r="AI231" s="300"/>
      <c r="AJ231" s="300"/>
      <c r="AK231" s="300"/>
      <c r="AL231" s="300"/>
      <c r="AM231" s="300"/>
      <c r="AN231" s="300"/>
      <c r="AO231" s="300"/>
      <c r="AP231" s="300"/>
      <c r="AQ231" s="300"/>
      <c r="AR231" s="300"/>
      <c r="AS231" s="300"/>
      <c r="AT231" s="300"/>
      <c r="AU231" s="300"/>
      <c r="AV231" s="300"/>
      <c r="AW231" s="300"/>
      <c r="AX231" s="300"/>
      <c r="AY231" s="300"/>
      <c r="AZ231" s="300"/>
      <c r="BA231" s="300"/>
      <c r="BB231" s="300"/>
      <c r="BC231" s="300"/>
      <c r="BD231" s="300"/>
      <c r="BE231" s="300"/>
      <c r="BF231" s="300"/>
      <c r="BG231" s="300"/>
      <c r="BH231" s="300"/>
      <c r="BI231" s="300"/>
      <c r="BJ231" s="300"/>
      <c r="BK231" s="300"/>
      <c r="BL231" s="300"/>
      <c r="BM231" s="300"/>
      <c r="BN231" s="300"/>
      <c r="BO231" s="300"/>
      <c r="BP231" s="300"/>
      <c r="BQ231" s="300"/>
      <c r="BR231" s="300"/>
      <c r="BS231" s="300"/>
      <c r="BT231" s="300"/>
      <c r="BU231" s="300"/>
      <c r="BV231" s="300"/>
      <c r="BW231" s="300"/>
      <c r="BX231" s="300"/>
      <c r="BY231" s="300"/>
      <c r="BZ231" s="300"/>
      <c r="CA231" s="300"/>
      <c r="CB231" s="300"/>
      <c r="CC231" s="300"/>
      <c r="CD231" s="300"/>
      <c r="CE231" s="300"/>
      <c r="CF231" s="300"/>
      <c r="CG231" s="300"/>
      <c r="CH231" s="300"/>
      <c r="CI231" s="300"/>
      <c r="CJ231" s="300"/>
      <c r="CK231" s="300"/>
      <c r="CL231" s="300"/>
    </row>
    <row r="232" spans="1:90" s="300" customFormat="1" ht="15" thickBot="1" x14ac:dyDescent="0.25">
      <c r="A232" s="295" t="s">
        <v>314</v>
      </c>
      <c r="B232" s="296">
        <v>37</v>
      </c>
      <c r="C232" s="297">
        <v>29.6</v>
      </c>
      <c r="D232" s="298">
        <f t="shared" si="9"/>
        <v>7.4</v>
      </c>
      <c r="E232" s="298">
        <f t="shared" si="10"/>
        <v>14.8</v>
      </c>
      <c r="F232" s="298">
        <f t="shared" si="11"/>
        <v>14.8</v>
      </c>
      <c r="G232" s="299">
        <v>116</v>
      </c>
    </row>
    <row r="233" spans="1:90" s="165" customFormat="1" x14ac:dyDescent="0.2">
      <c r="A233" s="72"/>
      <c r="B233" s="72"/>
      <c r="C233" s="72"/>
      <c r="D233" s="72"/>
      <c r="E233" s="72"/>
      <c r="F233" s="72"/>
      <c r="G233" s="72"/>
    </row>
  </sheetData>
  <sheetProtection password="95AC" sheet="1"/>
  <mergeCells count="2">
    <mergeCell ref="B5:C5"/>
    <mergeCell ref="D5:F5"/>
  </mergeCells>
  <printOptions horizontalCentered="1"/>
  <pageMargins left="0.78740157480314965" right="0" top="0.78740157480314965" bottom="0.98425196850393704" header="0.51181102362204722" footer="0.51181102362204722"/>
  <pageSetup paperSize="9" scale="42" fitToHeight="5" orientation="portrait" r:id="rId1"/>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Reisekosten Inland</vt:lpstr>
      <vt:lpstr>Reisekosten Inland (NR)</vt:lpstr>
      <vt:lpstr>Reisekosten Ausland</vt:lpstr>
      <vt:lpstr>Reisekosten Ausland (NR)</vt:lpstr>
      <vt:lpstr>Länderübersicht</vt:lpstr>
      <vt:lpstr>'Reisekosten Ausland'!Druckbereich</vt:lpstr>
      <vt:lpstr>'Reisekosten Ausland (NR)'!Druckbereich</vt:lpstr>
      <vt:lpstr>'Reisekosten Inland'!Druckbereich</vt:lpstr>
      <vt:lpstr>'Reisekosten Inland (NR)'!Druckbereich</vt:lpstr>
      <vt:lpstr>Essen</vt:lpstr>
      <vt:lpstr>Land</vt:lpstr>
      <vt:lpstr>Tage</vt:lpstr>
      <vt:lpstr>tageausl</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dc:title>
  <dc:creator>maik.schreiber@nbank.de</dc:creator>
  <cp:lastModifiedBy>Hamouda, Sabrina</cp:lastModifiedBy>
  <cp:lastPrinted>2017-11-03T06:09:05Z</cp:lastPrinted>
  <dcterms:created xsi:type="dcterms:W3CDTF">2008-02-15T08:56:04Z</dcterms:created>
  <dcterms:modified xsi:type="dcterms:W3CDTF">2020-03-23T14:12:27Z</dcterms:modified>
  <cp:category>vgl Tickets 2011091212000132;2011052612000435</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savelastposition85366">
    <vt:lpwstr>Reisekosten Inland|9|6</vt:lpwstr>
  </property>
  <property fmtid="{D5CDD505-2E9C-101B-9397-08002B2CF9AE}" pid="3" name="OS_LastSave">
    <vt:lpwstr>1/14/2016 7:51:49 AM</vt:lpwstr>
  </property>
  <property fmtid="{D5CDD505-2E9C-101B-9397-08002B2CF9AE}" pid="4" name="OS_LastSaveUser">
    <vt:lpwstr>WILFRIED.GREFE</vt:lpwstr>
  </property>
  <property fmtid="{D5CDD505-2E9C-101B-9397-08002B2CF9AE}" pid="5" name="OS_LastDocumentSaved">
    <vt:bool>false</vt:bool>
  </property>
  <property fmtid="{D5CDD505-2E9C-101B-9397-08002B2CF9AE}" pid="6" name="os_autosavelastposition249">
    <vt:lpwstr>Reisekosten Inland|9|8</vt:lpwstr>
  </property>
  <property fmtid="{D5CDD505-2E9C-101B-9397-08002B2CF9AE}" pid="7" name="MustSave">
    <vt:bool>false</vt:bool>
  </property>
  <property fmtid="{D5CDD505-2E9C-101B-9397-08002B2CF9AE}" pid="8" name="OS_LastOpenTime">
    <vt:lpwstr>9/14/2017 1:49:51 PM</vt:lpwstr>
  </property>
  <property fmtid="{D5CDD505-2E9C-101B-9397-08002B2CF9AE}" pid="9" name="OS_LastOpenUser">
    <vt:lpwstr>SILKE.MUELLER</vt:lpwstr>
  </property>
</Properties>
</file>