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4891" windowWidth="4380" windowHeight="11850" activeTab="0"/>
  </bookViews>
  <sheets>
    <sheet name="Antragsteller" sheetId="1" r:id="rId1"/>
    <sheet name="Prüfung NBank" sheetId="2" r:id="rId2"/>
    <sheet name="Liste intern" sheetId="3" state="hidden" r:id="rId3"/>
  </sheets>
  <definedNames>
    <definedName name="Änderung">'Liste intern'!$A$1:$A$4</definedName>
    <definedName name="Art">'Liste intern'!$A$1:$A$4</definedName>
    <definedName name="_xlnm.Print_Area" localSheetId="0">'Antragsteller'!$A$1:$E$30</definedName>
    <definedName name="_xlnm.Print_Area" localSheetId="1">'Prüfung NBank'!$A$1:$L$37</definedName>
    <definedName name="Fördergebiet">'Liste intern'!$A$1:$A$2</definedName>
    <definedName name="Im_Falle_von_Korrekturen">'Prüfung NBank'!$F$6:$L$14</definedName>
    <definedName name="Korrektur">'Liste intern'!$C$1:$C$2</definedName>
  </definedNames>
  <calcPr fullCalcOnLoad="1"/>
</workbook>
</file>

<file path=xl/comments2.xml><?xml version="1.0" encoding="utf-8"?>
<comments xmlns="http://schemas.openxmlformats.org/spreadsheetml/2006/main">
  <authors>
    <author>Kreul, Claudia</author>
  </authors>
  <commentList>
    <comment ref="D18" authorId="0">
      <text>
        <r>
          <rPr>
            <b/>
            <sz val="9"/>
            <rFont val="Tahoma"/>
            <family val="2"/>
          </rPr>
          <t>Kreul, Claudia:</t>
        </r>
        <r>
          <rPr>
            <sz val="9"/>
            <rFont val="Tahoma"/>
            <family val="2"/>
          </rPr>
          <t xml:space="preserve">
Werden ausschließlich vom Betrieb getragen!</t>
        </r>
      </text>
    </comment>
    <comment ref="I18" authorId="0">
      <text>
        <r>
          <rPr>
            <b/>
            <sz val="9"/>
            <rFont val="Tahoma"/>
            <family val="2"/>
          </rPr>
          <t>Kreul, Claudia:</t>
        </r>
        <r>
          <rPr>
            <sz val="9"/>
            <rFont val="Tahoma"/>
            <family val="2"/>
          </rPr>
          <t xml:space="preserve">
Werden ausschließlich vom Betrieb getragen!</t>
        </r>
      </text>
    </comment>
  </commentList>
</comments>
</file>

<file path=xl/sharedStrings.xml><?xml version="1.0" encoding="utf-8"?>
<sst xmlns="http://schemas.openxmlformats.org/spreadsheetml/2006/main" count="93" uniqueCount="70">
  <si>
    <t>t</t>
  </si>
  <si>
    <r>
      <t>E</t>
    </r>
    <r>
      <rPr>
        <vertAlign val="subscript"/>
        <sz val="10"/>
        <rFont val="Arial"/>
        <family val="2"/>
      </rPr>
      <t>max</t>
    </r>
  </si>
  <si>
    <t>Max. Erstattungssatz je h</t>
  </si>
  <si>
    <t>L</t>
  </si>
  <si>
    <t>Tatsächliche Lehrgangskosten</t>
  </si>
  <si>
    <t>K</t>
  </si>
  <si>
    <t>Tatsächliche Freistellungskosten</t>
  </si>
  <si>
    <r>
      <t>L</t>
    </r>
    <r>
      <rPr>
        <vertAlign val="subscript"/>
        <sz val="10"/>
        <rFont val="Arial"/>
        <family val="2"/>
      </rPr>
      <t>zwf</t>
    </r>
  </si>
  <si>
    <t>Zuwendungsfähige Lehrgangskosten</t>
  </si>
  <si>
    <r>
      <t>K</t>
    </r>
    <r>
      <rPr>
        <vertAlign val="subscript"/>
        <sz val="10"/>
        <rFont val="Arial"/>
        <family val="2"/>
      </rPr>
      <t>zwf</t>
    </r>
  </si>
  <si>
    <t>Zuwendungsfähige Freistellungskosten</t>
  </si>
  <si>
    <r>
      <t>G</t>
    </r>
    <r>
      <rPr>
        <vertAlign val="subscript"/>
        <sz val="10"/>
        <rFont val="Arial"/>
        <family val="2"/>
      </rPr>
      <t>zwf</t>
    </r>
  </si>
  <si>
    <t>Summe zuwendungsf. Gesamtausgaben</t>
  </si>
  <si>
    <t>Summe nicht zwf. Ausgaben</t>
  </si>
  <si>
    <r>
      <t>F</t>
    </r>
    <r>
      <rPr>
        <vertAlign val="subscript"/>
        <sz val="10"/>
        <rFont val="Arial"/>
        <family val="2"/>
      </rPr>
      <t>max</t>
    </r>
  </si>
  <si>
    <t>berechneter ESF-Förderbeitrag</t>
  </si>
  <si>
    <t>In den nachfolgenden Berechnungen werden nur zuwendungsfähige Ausgaben betrachtet! Andere Kosten trägt der Betrieb allein!</t>
  </si>
  <si>
    <t>Ausgaben</t>
  </si>
  <si>
    <t>Finanzierung</t>
  </si>
  <si>
    <t>Vorgaben</t>
  </si>
  <si>
    <r>
      <t>L</t>
    </r>
    <r>
      <rPr>
        <b/>
        <vertAlign val="subscript"/>
        <sz val="10"/>
        <rFont val="Arial"/>
        <family val="2"/>
      </rPr>
      <t>zwf</t>
    </r>
  </si>
  <si>
    <r>
      <t>von G</t>
    </r>
    <r>
      <rPr>
        <b/>
        <vertAlign val="subscript"/>
        <sz val="10"/>
        <rFont val="Arial"/>
        <family val="2"/>
      </rPr>
      <t>zwf</t>
    </r>
  </si>
  <si>
    <r>
      <t>K</t>
    </r>
    <r>
      <rPr>
        <b/>
        <vertAlign val="subscript"/>
        <sz val="10"/>
        <rFont val="Arial"/>
        <family val="2"/>
      </rPr>
      <t>zwf</t>
    </r>
  </si>
  <si>
    <t>Förderung ESF</t>
  </si>
  <si>
    <r>
      <t>Kofinanzierung des Betriebs K</t>
    </r>
    <r>
      <rPr>
        <b/>
        <vertAlign val="subscript"/>
        <sz val="10"/>
        <rFont val="Arial"/>
        <family val="2"/>
      </rPr>
      <t>zwf</t>
    </r>
  </si>
  <si>
    <t>(via Freistellung)</t>
  </si>
  <si>
    <t>Summe</t>
  </si>
  <si>
    <r>
      <t>G</t>
    </r>
    <r>
      <rPr>
        <b/>
        <vertAlign val="subscript"/>
        <sz val="10"/>
        <rFont val="Arial"/>
        <family val="2"/>
      </rPr>
      <t>zwf</t>
    </r>
  </si>
  <si>
    <t>Lehrgangsdauer in h (Zeitstd.)</t>
  </si>
  <si>
    <t>max. ESF-Förderbeitrag</t>
  </si>
  <si>
    <r>
      <t>von L</t>
    </r>
    <r>
      <rPr>
        <b/>
        <vertAlign val="subscript"/>
        <sz val="10"/>
        <rFont val="Arial"/>
        <family val="2"/>
      </rPr>
      <t>zwf</t>
    </r>
  </si>
  <si>
    <t>min. 10%</t>
  </si>
  <si>
    <t xml:space="preserve">Berechnungen zur Ermittlung der Höhe des ESF-Förderbeitrags (Projekt WiN) </t>
  </si>
  <si>
    <t>Name, Vorname Teilnehmer:</t>
  </si>
  <si>
    <t>geplante Lehrgangskosten</t>
  </si>
  <si>
    <t>geplante Freistellungskosten</t>
  </si>
  <si>
    <t>Summe geplante Gesamtausgaben</t>
  </si>
  <si>
    <t>Plausibilitätsprüfung (max. möglich):</t>
  </si>
  <si>
    <t>max. mögliche Lehrgangskosten</t>
  </si>
  <si>
    <t>max. mögliche Freistellungskosten</t>
  </si>
  <si>
    <t>max. möglicher ESF-Förderbeitrag</t>
  </si>
  <si>
    <t>Kofinanzierung des Betriebes</t>
  </si>
  <si>
    <t>Direktbeitrag des Betriebes min. 10%</t>
  </si>
  <si>
    <t>Allgemeine Hinweise:</t>
  </si>
  <si>
    <t>Lehrgangsdauer neu in h (Zeitstd.)</t>
  </si>
  <si>
    <t>Tatsächliche Lehrgangskosten neu</t>
  </si>
  <si>
    <t>Tatsächliche Freistellungskosten neu</t>
  </si>
  <si>
    <t>Änderung:</t>
  </si>
  <si>
    <t>1. Änderung</t>
  </si>
  <si>
    <t>2. Änderung</t>
  </si>
  <si>
    <t>3. Änderung</t>
  </si>
  <si>
    <t>4. Änderung</t>
  </si>
  <si>
    <t>ggf. Bemerkung zur Änderung:</t>
  </si>
  <si>
    <t>ja</t>
  </si>
  <si>
    <t>nein</t>
  </si>
  <si>
    <t>(mind. 1.000,00 € Förderung)</t>
  </si>
  <si>
    <t>Antragsnummer:</t>
  </si>
  <si>
    <t>Die ESF-Fördersumme muss mindestens 1.000,00 Euro betragen.</t>
  </si>
  <si>
    <t>Betriebsinhaber können im Rahmen der WiN-Richtlinie keine Freistellungsausgaben geltend machen.</t>
  </si>
  <si>
    <t xml:space="preserve">Der Direktbeitrag des Unternehmens muss mindestens 10% der Lehrgangskosten umfassen. </t>
  </si>
  <si>
    <t>Im Falle von Korrekturen auszufüllen:</t>
  </si>
  <si>
    <t>Direktbeitrag des Betriebs</t>
  </si>
  <si>
    <t>Freistellungsstunden</t>
  </si>
  <si>
    <t>Max. Erstattungssatz je Freistellungsstunde</t>
  </si>
  <si>
    <t>Bitte füllen Sie nur die gelb hinterlegten Felder aus, der Rest wird selbst berechnet.</t>
  </si>
  <si>
    <t>Die Freistellungsstunden dürfen maximal so hoch sein, wie die Lehrgangsstunden.</t>
  </si>
  <si>
    <t>Die Freistellungsausgaben dürfen maximal so hoch sein, wie die Lehrgangskosten.</t>
  </si>
  <si>
    <t>Bitte beachten Sie, dass die Förderung maximal 50% der zuwendungsfähigen Gesamtausgaben betragen darf.</t>
  </si>
  <si>
    <t>Tatsächliche Freistellungsstunden</t>
  </si>
  <si>
    <t>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</si>
</sst>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.00&quot; €&quot;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[$-407]dddd\,\ d\.\ mmmm\ yyyy"/>
  </numFmts>
  <fonts count="5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u val="single"/>
      <sz val="10"/>
      <name val="Arial"/>
      <family val="2"/>
    </font>
    <font>
      <b/>
      <vertAlign val="subscript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39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172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17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10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0" fontId="0" fillId="0" borderId="0" xfId="0" applyNumberFormat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/>
    </xf>
    <xf numFmtId="17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9" xfId="0" applyFill="1" applyBorder="1" applyAlignment="1">
      <alignment/>
    </xf>
    <xf numFmtId="17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172" fontId="0" fillId="33" borderId="13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/>
    </xf>
    <xf numFmtId="172" fontId="0" fillId="0" borderId="13" xfId="0" applyNumberFormat="1" applyFill="1" applyBorder="1" applyAlignment="1" applyProtection="1">
      <alignment/>
      <protection/>
    </xf>
    <xf numFmtId="172" fontId="0" fillId="0" borderId="16" xfId="0" applyNumberForma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50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0" xfId="0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33" borderId="31" xfId="0" applyNumberFormat="1" applyFill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172" fontId="0" fillId="0" borderId="33" xfId="0" applyNumberFormat="1" applyBorder="1" applyAlignment="1">
      <alignment/>
    </xf>
    <xf numFmtId="172" fontId="0" fillId="33" borderId="33" xfId="0" applyNumberFormat="1" applyFill="1" applyBorder="1" applyAlignment="1" applyProtection="1">
      <alignment/>
      <protection locked="0"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29" xfId="0" applyFont="1" applyBorder="1" applyAlignment="1">
      <alignment/>
    </xf>
    <xf numFmtId="172" fontId="0" fillId="35" borderId="33" xfId="0" applyNumberFormat="1" applyFill="1" applyBorder="1" applyAlignment="1" applyProtection="1">
      <alignment/>
      <protection/>
    </xf>
    <xf numFmtId="0" fontId="0" fillId="34" borderId="36" xfId="0" applyFill="1" applyBorder="1" applyAlignment="1" applyProtection="1">
      <alignment/>
      <protection locked="0"/>
    </xf>
    <xf numFmtId="172" fontId="0" fillId="0" borderId="0" xfId="0" applyNumberFormat="1" applyAlignment="1" applyProtection="1">
      <alignment/>
      <protection hidden="1"/>
    </xf>
    <xf numFmtId="44" fontId="0" fillId="35" borderId="37" xfId="59" applyFill="1" applyBorder="1" applyAlignment="1" applyProtection="1">
      <alignment/>
      <protection hidden="1"/>
    </xf>
    <xf numFmtId="172" fontId="2" fillId="0" borderId="0" xfId="0" applyNumberFormat="1" applyFont="1" applyAlignment="1" applyProtection="1">
      <alignment/>
      <protection hidden="1"/>
    </xf>
    <xf numFmtId="172" fontId="0" fillId="0" borderId="0" xfId="0" applyNumberFormat="1" applyFill="1" applyAlignment="1" applyProtection="1">
      <alignment/>
      <protection hidden="1"/>
    </xf>
    <xf numFmtId="44" fontId="0" fillId="35" borderId="28" xfId="59" applyFill="1" applyBorder="1" applyAlignment="1" applyProtection="1">
      <alignment/>
      <protection hidden="1"/>
    </xf>
    <xf numFmtId="172" fontId="51" fillId="0" borderId="0" xfId="0" applyNumberFormat="1" applyFont="1" applyAlignment="1">
      <alignment/>
    </xf>
    <xf numFmtId="4" fontId="0" fillId="33" borderId="13" xfId="0" applyNumberFormat="1" applyFill="1" applyBorder="1" applyAlignment="1" applyProtection="1">
      <alignment/>
      <protection locked="0"/>
    </xf>
    <xf numFmtId="2" fontId="0" fillId="33" borderId="17" xfId="0" applyNumberFormat="1" applyFill="1" applyBorder="1" applyAlignment="1" applyProtection="1">
      <alignment/>
      <protection locked="0"/>
    </xf>
    <xf numFmtId="0" fontId="9" fillId="34" borderId="0" xfId="0" applyFont="1" applyFill="1" applyAlignment="1">
      <alignment horizontal="center"/>
    </xf>
    <xf numFmtId="0" fontId="0" fillId="34" borderId="0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">
    <dxf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81</xdr:col>
      <xdr:colOff>295275</xdr:colOff>
      <xdr:row>2</xdr:row>
      <xdr:rowOff>114300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581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L27"/>
  <sheetViews>
    <sheetView showGridLines="0" tabSelected="1" zoomScalePageLayoutView="0" workbookViewId="0" topLeftCell="C1">
      <selection activeCell="D18" sqref="D18"/>
    </sheetView>
  </sheetViews>
  <sheetFormatPr defaultColWidth="11.421875" defaultRowHeight="12.75"/>
  <cols>
    <col min="1" max="1" width="16.57421875" style="0" customWidth="1"/>
    <col min="2" max="2" width="32.421875" style="0" bestFit="1" customWidth="1"/>
    <col min="3" max="3" width="23.140625" style="0" customWidth="1"/>
    <col min="4" max="4" width="11.7109375" style="0" bestFit="1" customWidth="1"/>
    <col min="5" max="5" width="94.8515625" style="0" bestFit="1" customWidth="1"/>
    <col min="7" max="7" width="11.7109375" style="0" customWidth="1"/>
  </cols>
  <sheetData>
    <row r="1" ht="15.75">
      <c r="A1" s="1" t="s">
        <v>32</v>
      </c>
    </row>
    <row r="2" ht="15.75">
      <c r="A2" s="1"/>
    </row>
    <row r="3" spans="1:4" ht="15">
      <c r="A3" s="82" t="s">
        <v>64</v>
      </c>
      <c r="B3" s="82"/>
      <c r="C3" s="82"/>
      <c r="D3" s="82"/>
    </row>
    <row r="4" ht="13.5" thickBot="1">
      <c r="E4" s="5" t="s">
        <v>43</v>
      </c>
    </row>
    <row r="5" spans="1:5" ht="13.5" thickBot="1">
      <c r="A5" s="4" t="s">
        <v>33</v>
      </c>
      <c r="C5" s="73"/>
      <c r="E5" t="s">
        <v>67</v>
      </c>
    </row>
    <row r="6" spans="1:5" ht="12.75">
      <c r="A6" s="4"/>
      <c r="C6" s="31"/>
      <c r="E6" t="s">
        <v>59</v>
      </c>
    </row>
    <row r="7" ht="13.5" thickBot="1">
      <c r="E7" t="s">
        <v>57</v>
      </c>
    </row>
    <row r="8" spans="1:7" ht="12.75">
      <c r="A8" s="63" t="s">
        <v>28</v>
      </c>
      <c r="B8" s="64"/>
      <c r="C8" s="65"/>
      <c r="E8" s="38" t="s">
        <v>58</v>
      </c>
      <c r="G8" s="31"/>
    </row>
    <row r="9" spans="1:5" ht="12.75">
      <c r="A9" s="66" t="s">
        <v>2</v>
      </c>
      <c r="B9" s="43"/>
      <c r="C9" s="67">
        <v>25</v>
      </c>
      <c r="E9" s="9" t="s">
        <v>65</v>
      </c>
    </row>
    <row r="10" spans="1:5" ht="13.5" thickBot="1">
      <c r="A10" s="66" t="s">
        <v>34</v>
      </c>
      <c r="B10" s="43"/>
      <c r="C10" s="68"/>
      <c r="E10" s="10" t="s">
        <v>66</v>
      </c>
    </row>
    <row r="11" spans="1:5" ht="12.75">
      <c r="A11" s="71" t="s">
        <v>62</v>
      </c>
      <c r="B11" s="64"/>
      <c r="C11" s="65"/>
      <c r="E11" s="10"/>
    </row>
    <row r="12" spans="1:5" ht="12.75">
      <c r="A12" s="66" t="s">
        <v>63</v>
      </c>
      <c r="B12" s="43"/>
      <c r="C12" s="72">
        <v>19</v>
      </c>
      <c r="E12" s="10"/>
    </row>
    <row r="13" spans="1:5" ht="13.5" thickBot="1">
      <c r="A13" s="69" t="s">
        <v>35</v>
      </c>
      <c r="B13" s="70"/>
      <c r="C13" s="75">
        <f>IF(C11&lt;=C8,C11*C12,C8*C12)</f>
        <v>0</v>
      </c>
      <c r="E13" s="10"/>
    </row>
    <row r="14" spans="1:5" ht="12.75">
      <c r="A14" s="7"/>
      <c r="C14" s="34"/>
      <c r="E14" s="10"/>
    </row>
    <row r="15" ht="12.75">
      <c r="A15" s="35" t="s">
        <v>37</v>
      </c>
    </row>
    <row r="16" spans="1:5" ht="12.75">
      <c r="A16" s="32"/>
      <c r="B16" t="s">
        <v>38</v>
      </c>
      <c r="D16" s="74">
        <f>MIN(C8*C9,C10)</f>
        <v>0</v>
      </c>
      <c r="E16" s="9"/>
    </row>
    <row r="17" spans="1:5" ht="12.75">
      <c r="A17" s="32"/>
      <c r="B17" t="s">
        <v>39</v>
      </c>
      <c r="D17" s="74">
        <f>IF(C13&lt;=D16,C13,C10)</f>
        <v>0</v>
      </c>
      <c r="E17" s="9"/>
    </row>
    <row r="18" spans="1:5" ht="12.75">
      <c r="A18" s="32"/>
      <c r="B18" t="s">
        <v>36</v>
      </c>
      <c r="D18" s="74">
        <f>SUM(D16:D17)</f>
        <v>0</v>
      </c>
      <c r="E18" s="9"/>
    </row>
    <row r="19" spans="2:5" ht="12.75">
      <c r="B19" s="13"/>
      <c r="D19" s="74"/>
      <c r="E19" s="9"/>
    </row>
    <row r="20" spans="4:5" ht="12.75">
      <c r="D20" s="74"/>
      <c r="E20" s="9"/>
    </row>
    <row r="21" spans="2:12" ht="12.75">
      <c r="B21" t="s">
        <v>40</v>
      </c>
      <c r="D21" s="74" t="e">
        <f>IF((D17/D16)&gt;=0.8,D16*0.9,D18*0.5)</f>
        <v>#DIV/0!</v>
      </c>
      <c r="E21" s="9"/>
      <c r="G21" s="62"/>
      <c r="H21" s="62"/>
      <c r="I21" s="62"/>
      <c r="J21" s="62"/>
      <c r="K21" s="62"/>
      <c r="L21" s="62"/>
    </row>
    <row r="22" spans="2:12" ht="12.75">
      <c r="B22" t="s">
        <v>15</v>
      </c>
      <c r="D22" s="76">
        <f>IF(D18-D23-D17&lt;=(D18*0.5),D18-D23-D17,D18*0.5)</f>
        <v>0</v>
      </c>
      <c r="E22" s="79" t="str">
        <f>IF(D22&lt;1000,"Unter 1.000 Euro ist eine Förderung nicht möglich.","")</f>
        <v>Unter 1.000 Euro ist eine Förderung nicht möglich.</v>
      </c>
      <c r="G22" s="62"/>
      <c r="H22" s="62"/>
      <c r="I22" s="62"/>
      <c r="J22" s="62"/>
      <c r="K22" s="62"/>
      <c r="L22" s="62"/>
    </row>
    <row r="23" spans="2:12" ht="12.75">
      <c r="B23" t="s">
        <v>42</v>
      </c>
      <c r="D23" s="77">
        <f>IF(D16=D18,D18/2,D18-D24-D21)</f>
        <v>0</v>
      </c>
      <c r="E23" s="10"/>
      <c r="G23" s="62"/>
      <c r="H23" s="62"/>
      <c r="I23" s="62"/>
      <c r="J23" s="62"/>
      <c r="K23" s="62"/>
      <c r="L23" s="62"/>
    </row>
    <row r="24" spans="2:12" ht="12.75">
      <c r="B24" t="s">
        <v>41</v>
      </c>
      <c r="D24" s="74">
        <f>D17</f>
        <v>0</v>
      </c>
      <c r="G24" s="62"/>
      <c r="H24" s="62"/>
      <c r="I24" s="62"/>
      <c r="J24" s="62"/>
      <c r="K24" s="62"/>
      <c r="L24" s="62"/>
    </row>
    <row r="25" ht="12.75">
      <c r="E25" s="9"/>
    </row>
    <row r="27" ht="12.75">
      <c r="E27" s="10"/>
    </row>
  </sheetData>
  <sheetProtection password="D5F7" sheet="1" objects="1" scenarios="1"/>
  <mergeCells count="1">
    <mergeCell ref="A3:D3"/>
  </mergeCells>
  <printOptions horizontalCentered="1"/>
  <pageMargins left="0.31496062992125984" right="0.31496062992125984" top="0.98425196850393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V36"/>
  <sheetViews>
    <sheetView showGridLines="0" view="pageBreakPreview" zoomScale="60" workbookViewId="0" topLeftCell="CA1">
      <selection activeCell="A1" sqref="A1:BZ16384"/>
    </sheetView>
  </sheetViews>
  <sheetFormatPr defaultColWidth="11.421875" defaultRowHeight="12.75"/>
  <cols>
    <col min="1" max="1" width="7.00390625" style="0" hidden="1" customWidth="1"/>
    <col min="2" max="2" width="33.8515625" style="0" hidden="1" customWidth="1"/>
    <col min="3" max="3" width="20.421875" style="0" hidden="1" customWidth="1"/>
    <col min="4" max="4" width="14.140625" style="0" hidden="1" customWidth="1"/>
    <col min="5" max="5" width="16.140625" style="0" hidden="1" customWidth="1"/>
    <col min="6" max="6" width="11.57421875" style="0" hidden="1" customWidth="1"/>
    <col min="7" max="7" width="11.7109375" style="0" hidden="1" customWidth="1"/>
    <col min="8" max="8" width="21.8515625" style="0" hidden="1" customWidth="1"/>
    <col min="9" max="9" width="14.8515625" style="0" hidden="1" customWidth="1"/>
    <col min="10" max="78" width="11.421875" style="0" hidden="1" customWidth="1"/>
  </cols>
  <sheetData>
    <row r="1" ht="15.75">
      <c r="A1" s="1" t="s">
        <v>32</v>
      </c>
    </row>
    <row r="2" ht="15.75">
      <c r="A2" s="1"/>
    </row>
    <row r="4" spans="1:8" ht="12.75">
      <c r="A4" s="4" t="s">
        <v>33</v>
      </c>
      <c r="C4" s="36">
        <f>Antragsteller!C5</f>
        <v>0</v>
      </c>
      <c r="F4" s="5"/>
      <c r="H4" s="4"/>
    </row>
    <row r="5" spans="1:8" ht="12.75">
      <c r="A5" s="4"/>
      <c r="C5" s="31"/>
      <c r="F5" s="5"/>
      <c r="H5" s="4"/>
    </row>
    <row r="6" spans="1:12" ht="12.75">
      <c r="A6" s="57" t="s">
        <v>56</v>
      </c>
      <c r="C6" s="53"/>
      <c r="F6" s="39" t="s">
        <v>60</v>
      </c>
      <c r="G6" s="40"/>
      <c r="H6" s="40"/>
      <c r="I6" s="40"/>
      <c r="J6" s="40"/>
      <c r="K6" s="40"/>
      <c r="L6" s="41"/>
    </row>
    <row r="7" spans="1:12" ht="12.75">
      <c r="A7" s="4"/>
      <c r="C7" s="31"/>
      <c r="F7" s="42" t="s">
        <v>47</v>
      </c>
      <c r="G7" s="53"/>
      <c r="H7" s="43"/>
      <c r="I7" s="43" t="s">
        <v>52</v>
      </c>
      <c r="J7" s="43"/>
      <c r="K7" s="83"/>
      <c r="L7" s="84"/>
    </row>
    <row r="8" spans="6:12" ht="12.75">
      <c r="F8" s="44"/>
      <c r="G8" s="43"/>
      <c r="H8" s="43"/>
      <c r="I8" s="43"/>
      <c r="J8" s="43"/>
      <c r="K8" s="43"/>
      <c r="L8" s="45"/>
    </row>
    <row r="9" spans="1:12" ht="12.75">
      <c r="A9" s="2" t="s">
        <v>0</v>
      </c>
      <c r="B9" s="28" t="s">
        <v>28</v>
      </c>
      <c r="C9" s="3"/>
      <c r="D9" s="54">
        <f>Antragsteller!C8</f>
        <v>0</v>
      </c>
      <c r="E9" s="4"/>
      <c r="F9" s="46" t="s">
        <v>0</v>
      </c>
      <c r="G9" s="28" t="s">
        <v>44</v>
      </c>
      <c r="H9" s="3"/>
      <c r="I9" s="81"/>
      <c r="J9" s="43"/>
      <c r="K9" s="43"/>
      <c r="L9" s="45"/>
    </row>
    <row r="10" spans="1:12" ht="15.75">
      <c r="A10" s="6" t="s">
        <v>1</v>
      </c>
      <c r="B10" s="7" t="s">
        <v>2</v>
      </c>
      <c r="C10" s="7"/>
      <c r="D10" s="8">
        <v>25</v>
      </c>
      <c r="E10" s="9"/>
      <c r="F10" s="42" t="s">
        <v>1</v>
      </c>
      <c r="G10" s="7" t="s">
        <v>2</v>
      </c>
      <c r="H10" s="7"/>
      <c r="I10" s="8">
        <v>25</v>
      </c>
      <c r="J10" s="43"/>
      <c r="K10" s="43"/>
      <c r="L10" s="45"/>
    </row>
    <row r="11" spans="1:12" ht="12.75">
      <c r="A11" s="6" t="s">
        <v>3</v>
      </c>
      <c r="B11" s="7" t="s">
        <v>4</v>
      </c>
      <c r="C11" s="7"/>
      <c r="D11" s="55">
        <f>Antragsteller!C10</f>
        <v>0</v>
      </c>
      <c r="E11" s="10"/>
      <c r="F11" s="42" t="s">
        <v>3</v>
      </c>
      <c r="G11" s="7" t="s">
        <v>45</v>
      </c>
      <c r="H11" s="7"/>
      <c r="I11" s="52"/>
      <c r="J11" s="43"/>
      <c r="K11" s="43"/>
      <c r="L11" s="45"/>
    </row>
    <row r="12" spans="1:12" ht="12.75">
      <c r="A12" s="6" t="s">
        <v>69</v>
      </c>
      <c r="B12" s="32" t="s">
        <v>68</v>
      </c>
      <c r="C12" s="7"/>
      <c r="D12" s="55">
        <f>Antragsteller!C11</f>
        <v>0</v>
      </c>
      <c r="E12" s="10"/>
      <c r="F12" s="42" t="s">
        <v>69</v>
      </c>
      <c r="G12" s="32" t="s">
        <v>68</v>
      </c>
      <c r="H12" s="7"/>
      <c r="I12" s="80"/>
      <c r="J12" s="43"/>
      <c r="K12" s="43"/>
      <c r="L12" s="45"/>
    </row>
    <row r="13" spans="1:12" ht="12.75">
      <c r="A13" s="11" t="s">
        <v>5</v>
      </c>
      <c r="B13" s="12" t="s">
        <v>6</v>
      </c>
      <c r="C13" s="12"/>
      <c r="D13" s="56">
        <f>Antragsteller!C13</f>
        <v>0</v>
      </c>
      <c r="E13" s="10"/>
      <c r="F13" s="47" t="s">
        <v>5</v>
      </c>
      <c r="G13" s="12" t="s">
        <v>46</v>
      </c>
      <c r="H13" s="12"/>
      <c r="I13" s="78">
        <f>IF(I12&lt;=I9,I12*19,I8*19)</f>
        <v>0</v>
      </c>
      <c r="J13" s="43"/>
      <c r="K13" s="43"/>
      <c r="L13" s="45"/>
    </row>
    <row r="14" spans="6:12" ht="12.75">
      <c r="F14" s="44"/>
      <c r="G14" s="43"/>
      <c r="H14" s="43"/>
      <c r="I14" s="43"/>
      <c r="J14" s="43"/>
      <c r="K14" s="43"/>
      <c r="L14" s="45"/>
    </row>
    <row r="15" spans="1:12" ht="15.75">
      <c r="A15" t="s">
        <v>7</v>
      </c>
      <c r="B15" t="s">
        <v>8</v>
      </c>
      <c r="D15" s="9">
        <f>MIN(D9*D10,D11)</f>
        <v>0</v>
      </c>
      <c r="E15" s="9"/>
      <c r="F15" s="44" t="s">
        <v>7</v>
      </c>
      <c r="G15" s="43" t="s">
        <v>8</v>
      </c>
      <c r="H15" s="43"/>
      <c r="I15" s="59">
        <f>MIN(I9*I10,I11)</f>
        <v>0</v>
      </c>
      <c r="J15" s="43"/>
      <c r="K15" s="43"/>
      <c r="L15" s="45"/>
    </row>
    <row r="16" spans="1:12" ht="15.75">
      <c r="A16" t="s">
        <v>9</v>
      </c>
      <c r="B16" t="s">
        <v>10</v>
      </c>
      <c r="D16" s="9">
        <f>MIN(D15,D13)</f>
        <v>0</v>
      </c>
      <c r="E16" s="9"/>
      <c r="F16" s="44" t="s">
        <v>9</v>
      </c>
      <c r="G16" s="43" t="s">
        <v>10</v>
      </c>
      <c r="H16" s="43"/>
      <c r="I16" s="59">
        <f>MIN(I15,I13)</f>
        <v>0</v>
      </c>
      <c r="J16" s="43"/>
      <c r="K16" s="43"/>
      <c r="L16" s="45"/>
    </row>
    <row r="17" spans="1:12" ht="15.75">
      <c r="A17" t="s">
        <v>11</v>
      </c>
      <c r="B17" t="s">
        <v>12</v>
      </c>
      <c r="D17" s="9">
        <f>SUM(D15:D16)</f>
        <v>0</v>
      </c>
      <c r="E17" s="9"/>
      <c r="F17" s="44" t="s">
        <v>11</v>
      </c>
      <c r="G17" s="43" t="s">
        <v>12</v>
      </c>
      <c r="H17" s="43"/>
      <c r="I17" s="59">
        <f>SUM(I15:I16)</f>
        <v>0</v>
      </c>
      <c r="J17" s="43"/>
      <c r="K17" s="43"/>
      <c r="L17" s="45"/>
    </row>
    <row r="18" spans="2:12" ht="12.75">
      <c r="B18" s="13" t="s">
        <v>13</v>
      </c>
      <c r="D18" s="9">
        <f>D11+D13-B35</f>
        <v>0</v>
      </c>
      <c r="E18" s="9"/>
      <c r="F18" s="44"/>
      <c r="G18" s="60" t="s">
        <v>13</v>
      </c>
      <c r="H18" s="43"/>
      <c r="I18" s="59">
        <f>I11+I13-B35</f>
        <v>0</v>
      </c>
      <c r="J18" s="43"/>
      <c r="K18" s="43"/>
      <c r="L18" s="45"/>
    </row>
    <row r="19" spans="4:12" ht="12.75">
      <c r="D19" s="9"/>
      <c r="E19" s="9"/>
      <c r="F19" s="44"/>
      <c r="G19" s="43"/>
      <c r="H19" s="43"/>
      <c r="I19" s="59"/>
      <c r="J19" s="43"/>
      <c r="K19" s="43"/>
      <c r="L19" s="45"/>
    </row>
    <row r="20" spans="1:12" ht="15.75">
      <c r="A20" t="s">
        <v>14</v>
      </c>
      <c r="B20" t="s">
        <v>29</v>
      </c>
      <c r="D20" s="37" t="e">
        <f>IF((D16/D15)&gt;=0.8,D15*0.9,D17*0.5)</f>
        <v>#DIV/0!</v>
      </c>
      <c r="E20" s="9"/>
      <c r="F20" s="44" t="s">
        <v>14</v>
      </c>
      <c r="G20" s="43" t="s">
        <v>29</v>
      </c>
      <c r="H20" s="43"/>
      <c r="I20" s="20" t="e">
        <f>IF((I16/I15)&gt;=0.8,(I15*0.9),(I17*0.5))</f>
        <v>#DIV/0!</v>
      </c>
      <c r="J20" s="43"/>
      <c r="K20" s="43"/>
      <c r="L20" s="45"/>
    </row>
    <row r="21" spans="2:12" ht="12.75">
      <c r="B21" s="50" t="s">
        <v>55</v>
      </c>
      <c r="C21" s="50"/>
      <c r="D21" s="50"/>
      <c r="F21" s="48"/>
      <c r="G21" s="61" t="s">
        <v>55</v>
      </c>
      <c r="H21" s="33"/>
      <c r="I21" s="33"/>
      <c r="J21" s="33"/>
      <c r="K21" s="33"/>
      <c r="L21" s="49"/>
    </row>
    <row r="22" spans="5:7" ht="12.75">
      <c r="E22" s="9"/>
      <c r="G22" s="58"/>
    </row>
    <row r="24" ht="12.75">
      <c r="E24" s="10"/>
    </row>
    <row r="26" ht="12.75">
      <c r="A26" t="s">
        <v>16</v>
      </c>
    </row>
    <row r="27" ht="12.75">
      <c r="V27" s="51"/>
    </row>
    <row r="28" spans="1:22" ht="12.75">
      <c r="A28" s="14"/>
      <c r="B28" s="15" t="s">
        <v>17</v>
      </c>
      <c r="C28" s="16"/>
      <c r="D28" s="16"/>
      <c r="E28" s="16"/>
      <c r="F28" s="15" t="s">
        <v>18</v>
      </c>
      <c r="G28" s="16"/>
      <c r="H28" s="16"/>
      <c r="I28" s="30" t="s">
        <v>19</v>
      </c>
      <c r="V28" s="51"/>
    </row>
    <row r="29" spans="1:22" ht="12.75">
      <c r="A29" s="17"/>
      <c r="B29" s="18"/>
      <c r="C29" s="18"/>
      <c r="D29" s="18"/>
      <c r="E29" s="18"/>
      <c r="F29" s="18"/>
      <c r="G29" s="18"/>
      <c r="H29" s="18"/>
      <c r="I29" s="19"/>
      <c r="V29" s="51"/>
    </row>
    <row r="30" spans="1:9" ht="14.25">
      <c r="A30" s="17" t="s">
        <v>20</v>
      </c>
      <c r="B30" s="20">
        <f>IF(I15&gt;=0,I15,D15)</f>
        <v>0</v>
      </c>
      <c r="C30" s="18"/>
      <c r="D30" s="18" t="s">
        <v>61</v>
      </c>
      <c r="E30" s="18"/>
      <c r="F30" s="20" t="e">
        <f>IF(I15&gt;0,(I17-I20-I16),D17-D20-D16)</f>
        <v>#DIV/0!</v>
      </c>
      <c r="G30" s="21" t="e">
        <f>IF(I15&gt;0,F30/I15,F30/D15)</f>
        <v>#DIV/0!</v>
      </c>
      <c r="H30" s="18" t="s">
        <v>30</v>
      </c>
      <c r="I30" s="29" t="s">
        <v>31</v>
      </c>
    </row>
    <row r="31" spans="1:9" ht="14.25">
      <c r="A31" s="17" t="s">
        <v>22</v>
      </c>
      <c r="B31" s="20">
        <f>IF(I16&gt;=0,I16,D16)</f>
        <v>0</v>
      </c>
      <c r="C31" s="18"/>
      <c r="D31" s="18" t="s">
        <v>23</v>
      </c>
      <c r="E31" s="18"/>
      <c r="F31" s="20" t="e">
        <f>IF(I15&gt;0,I20,D20)</f>
        <v>#DIV/0!</v>
      </c>
      <c r="G31" s="21" t="e">
        <f>F31/B35</f>
        <v>#DIV/0!</v>
      </c>
      <c r="H31" s="18" t="s">
        <v>21</v>
      </c>
      <c r="I31" s="19"/>
    </row>
    <row r="32" spans="1:9" ht="14.25">
      <c r="A32" s="17"/>
      <c r="B32" s="18"/>
      <c r="C32" s="18"/>
      <c r="D32" s="18" t="s">
        <v>24</v>
      </c>
      <c r="E32" s="18"/>
      <c r="F32" s="20">
        <f>IF(I15&gt;0,I16,D16)</f>
        <v>0</v>
      </c>
      <c r="G32" s="21" t="e">
        <f>F32/B35</f>
        <v>#DIV/0!</v>
      </c>
      <c r="H32" s="18" t="s">
        <v>21</v>
      </c>
      <c r="I32" s="19"/>
    </row>
    <row r="33" spans="1:9" ht="12.75">
      <c r="A33" s="17"/>
      <c r="B33" s="18"/>
      <c r="C33" s="18"/>
      <c r="D33" s="18" t="s">
        <v>25</v>
      </c>
      <c r="E33" s="18"/>
      <c r="F33" s="18"/>
      <c r="G33" s="18"/>
      <c r="H33" s="18"/>
      <c r="I33" s="19"/>
    </row>
    <row r="34" spans="1:9" ht="12.75">
      <c r="A34" s="17" t="s">
        <v>26</v>
      </c>
      <c r="B34" s="18"/>
      <c r="C34" s="18"/>
      <c r="D34" s="18"/>
      <c r="E34" s="18"/>
      <c r="F34" s="18"/>
      <c r="G34" s="18"/>
      <c r="H34" s="18"/>
      <c r="I34" s="19"/>
    </row>
    <row r="35" spans="1:9" ht="14.25">
      <c r="A35" s="22" t="s">
        <v>27</v>
      </c>
      <c r="B35" s="23">
        <f>SUM(B30:B31)</f>
        <v>0</v>
      </c>
      <c r="C35" s="24"/>
      <c r="D35" s="24" t="s">
        <v>26</v>
      </c>
      <c r="E35" s="24"/>
      <c r="F35" s="23" t="e">
        <f>SUM(F30:F32)</f>
        <v>#DIV/0!</v>
      </c>
      <c r="G35" s="25"/>
      <c r="H35" s="24"/>
      <c r="I35" s="26"/>
    </row>
    <row r="36" spans="2:7" ht="12.75">
      <c r="B36" s="9"/>
      <c r="F36" s="9"/>
      <c r="G36" s="27"/>
    </row>
  </sheetData>
  <sheetProtection password="D5F7" sheet="1" objects="1" scenarios="1"/>
  <mergeCells count="1">
    <mergeCell ref="K7:L7"/>
  </mergeCells>
  <conditionalFormatting sqref="D20">
    <cfRule type="cellIs" priority="4" dxfId="2" operator="lessThan" stopIfTrue="1">
      <formula>1000</formula>
    </cfRule>
    <cfRule type="cellIs" priority="7" dxfId="1" operator="lessThan" stopIfTrue="1">
      <formula>450</formula>
    </cfRule>
    <cfRule type="cellIs" priority="8" dxfId="0" operator="lessThan" stopIfTrue="1">
      <formula>1000</formula>
    </cfRule>
  </conditionalFormatting>
  <conditionalFormatting sqref="I20">
    <cfRule type="cellIs" priority="1" dxfId="2" operator="lessThan" stopIfTrue="1">
      <formula>1000</formula>
    </cfRule>
    <cfRule type="cellIs" priority="2" dxfId="1" operator="lessThan" stopIfTrue="1">
      <formula>450</formula>
    </cfRule>
    <cfRule type="cellIs" priority="3" dxfId="0" operator="lessThan" stopIfTrue="1">
      <formula>1000</formula>
    </cfRule>
  </conditionalFormatting>
  <dataValidations count="1">
    <dataValidation type="list" allowBlank="1" showInputMessage="1" showErrorMessage="1" sqref="G7">
      <formula1>Art</formula1>
    </dataValidation>
  </dataValidations>
  <printOptions/>
  <pageMargins left="0.7480314960629921" right="0.7480314960629921" top="0.7480314960629921" bottom="0.7874015748031497" header="0.5118110236220472" footer="0.5118110236220472"/>
  <pageSetup fitToHeight="1" fitToWidth="1"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C4"/>
  <sheetViews>
    <sheetView zoomScalePageLayoutView="0" workbookViewId="0" topLeftCell="A1">
      <selection activeCell="C1" sqref="C1:C2"/>
    </sheetView>
  </sheetViews>
  <sheetFormatPr defaultColWidth="11.421875" defaultRowHeight="12.75"/>
  <sheetData>
    <row r="1" spans="1:3" ht="12.75">
      <c r="A1" t="s">
        <v>48</v>
      </c>
      <c r="C1" t="s">
        <v>53</v>
      </c>
    </row>
    <row r="2" spans="1:3" ht="12.75">
      <c r="A2" t="s">
        <v>49</v>
      </c>
      <c r="C2" t="s">
        <v>54</v>
      </c>
    </row>
    <row r="3" ht="12.75">
      <c r="A3" t="s">
        <v>50</v>
      </c>
    </row>
    <row r="4" ht="12.75">
      <c r="A4" t="s">
        <v>51</v>
      </c>
    </row>
  </sheetData>
  <sheetProtection password="CF5A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gruender</dc:creator>
  <cp:keywords/>
  <dc:description/>
  <cp:lastModifiedBy>Petersen, Beate</cp:lastModifiedBy>
  <cp:lastPrinted>2015-09-15T07:19:20Z</cp:lastPrinted>
  <dcterms:created xsi:type="dcterms:W3CDTF">2004-11-10T13:28:00Z</dcterms:created>
  <dcterms:modified xsi:type="dcterms:W3CDTF">2015-09-17T10:50:36Z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6/25/2015 12:50:58 PM</vt:lpwstr>
  </property>
  <property fmtid="{D5CDD505-2E9C-101B-9397-08002B2CF9AE}" pid="3" name="OS_LastOpenUser">
    <vt:lpwstr>SOEREN.BECK</vt:lpwstr>
  </property>
  <property fmtid="{D5CDD505-2E9C-101B-9397-08002B2CF9AE}" pid="4" name="os_autosavelastposition84082">
    <vt:lpwstr>Prüfung NBank|5|5</vt:lpwstr>
  </property>
  <property fmtid="{D5CDD505-2E9C-101B-9397-08002B2CF9AE}" pid="5" name="OS_LastSave">
    <vt:lpwstr>6/25/2015 12:50:41 PM</vt:lpwstr>
  </property>
  <property fmtid="{D5CDD505-2E9C-101B-9397-08002B2CF9AE}" pid="6" name="OS_LastSaveUser">
    <vt:lpwstr>SOEREN.BECK</vt:lpwstr>
  </property>
  <property fmtid="{D5CDD505-2E9C-101B-9397-08002B2CF9AE}" pid="7" name="OS_LastDocumentSaved">
    <vt:bool>false</vt:bool>
  </property>
  <property fmtid="{D5CDD505-2E9C-101B-9397-08002B2CF9AE}" pid="8" name="MustSave">
    <vt:bool>false</vt:bool>
  </property>
</Properties>
</file>